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Fernandez\Google Drive\Consultorias\Indice Competitividad Cantonal\Tablas\Perfiles Excel\"/>
    </mc:Choice>
  </mc:AlternateContent>
  <bookViews>
    <workbookView xWindow="-120" yWindow="-120" windowWidth="20730" windowHeight="11160" firstSheet="1" activeTab="1"/>
  </bookViews>
  <sheets>
    <sheet name="Hoja1" sheetId="58" state="hidden" r:id="rId1"/>
    <sheet name="Ficha" sheetId="75" r:id="rId2"/>
    <sheet name="Población (2)" sheetId="76" state="hidden" r:id="rId3"/>
    <sheet name="Valores" sheetId="72" state="hidden" r:id="rId4"/>
    <sheet name="rankings" sheetId="74" state="hidden" r:id="rId5"/>
    <sheet name="Categorias" sheetId="77" state="hidden" r:id="rId6"/>
    <sheet name="Hoja2" sheetId="22" state="hidden" r:id="rId7"/>
    <sheet name="Largo Plazo" sheetId="9" state="hidden" r:id="rId8"/>
  </sheets>
  <definedNames>
    <definedName name="_xlnm._FilterDatabase" localSheetId="7" hidden="1">'Largo Plazo'!$B$4:$O$490</definedName>
    <definedName name="_xlnm._FilterDatabase" localSheetId="2" hidden="1">'Población (2)'!$B$1:$E$83</definedName>
    <definedName name="_xlnm.Print_Area" localSheetId="1">Ficha!$A$1:$V$213</definedName>
    <definedName name="CANTONES">Valores!$B$5:$B$86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75" l="1"/>
  <c r="A110" i="75" l="1"/>
  <c r="A162" i="75" s="1"/>
  <c r="A1" i="75" l="1"/>
  <c r="H13" i="75"/>
  <c r="J13" i="75" s="1"/>
  <c r="T15" i="75" l="1"/>
  <c r="T14" i="75"/>
  <c r="AV159" i="75"/>
  <c r="Q159" i="75" s="1"/>
  <c r="AV158" i="75"/>
  <c r="Q158" i="75" s="1"/>
  <c r="AV91" i="75"/>
  <c r="P91" i="75" s="1"/>
  <c r="AV157" i="75"/>
  <c r="Q157" i="75" s="1"/>
  <c r="AV160" i="75"/>
  <c r="Q160" i="75" s="1"/>
  <c r="S11" i="75"/>
  <c r="M11" i="75"/>
  <c r="E11" i="75"/>
  <c r="R6" i="75"/>
  <c r="B8" i="75" s="1"/>
  <c r="H14" i="75"/>
  <c r="J14" i="75" s="1"/>
  <c r="H15" i="75"/>
  <c r="J15" i="75" s="1"/>
  <c r="H16" i="75"/>
  <c r="J16" i="75" s="1"/>
  <c r="AV151" i="75" l="1"/>
  <c r="Q151" i="75" s="1"/>
  <c r="AV150" i="75" l="1"/>
  <c r="Q150" i="75" s="1"/>
  <c r="AX151" i="75" l="1"/>
  <c r="S151" i="75" s="1"/>
  <c r="AX150" i="75" l="1"/>
  <c r="S150" i="75" s="1"/>
  <c r="DV70" i="75"/>
  <c r="AZ151" i="75"/>
  <c r="U151" i="75" s="1"/>
  <c r="AZ150" i="75" l="1"/>
  <c r="U150" i="75" s="1"/>
  <c r="DU70" i="75"/>
  <c r="AV206" i="75" l="1"/>
  <c r="Q206" i="75" s="1"/>
  <c r="AV205" i="75"/>
  <c r="Q205" i="75" s="1"/>
  <c r="AV180" i="75" l="1"/>
  <c r="P180" i="75" s="1"/>
  <c r="AV176" i="75"/>
  <c r="P176" i="75" s="1"/>
  <c r="AV177" i="75"/>
  <c r="P177" i="75" s="1"/>
  <c r="AV178" i="75"/>
  <c r="P178" i="75" s="1"/>
  <c r="AV179" i="75"/>
  <c r="P179" i="75" s="1"/>
  <c r="AX180" i="75" l="1"/>
  <c r="S180" i="75" s="1"/>
  <c r="AX177" i="75"/>
  <c r="S177" i="75" s="1"/>
  <c r="AX178" i="75"/>
  <c r="S178" i="75" s="1"/>
  <c r="AX176" i="75"/>
  <c r="S176" i="75" s="1"/>
  <c r="AX179" i="75"/>
  <c r="S179" i="75" s="1"/>
  <c r="EL70" i="75" l="1"/>
  <c r="AZ177" i="75"/>
  <c r="U177" i="75" s="1"/>
  <c r="AZ178" i="75"/>
  <c r="U178" i="75" s="1"/>
  <c r="EM70" i="75"/>
  <c r="AZ180" i="75"/>
  <c r="U180" i="75" s="1"/>
  <c r="EO70" i="75"/>
  <c r="AZ176" i="75"/>
  <c r="U176" i="75" s="1"/>
  <c r="EK70" i="75"/>
  <c r="AX206" i="75"/>
  <c r="S206" i="75" s="1"/>
  <c r="AV92" i="75"/>
  <c r="AV146" i="75" l="1"/>
  <c r="P146" i="75" s="1"/>
  <c r="AX175" i="75"/>
  <c r="S175" i="75" s="1"/>
  <c r="AX205" i="75"/>
  <c r="S205" i="75" s="1"/>
  <c r="BY23" i="75"/>
  <c r="AZ175" i="75" l="1"/>
  <c r="U175" i="75" s="1"/>
  <c r="BY28" i="75"/>
  <c r="AZ179" i="75"/>
  <c r="U179" i="75" s="1"/>
  <c r="EN70" i="75"/>
  <c r="AV145" i="75"/>
  <c r="P145" i="75" s="1"/>
  <c r="FI70" i="75"/>
  <c r="AZ205" i="75"/>
  <c r="U205" i="75" s="1"/>
  <c r="AZ206" i="75"/>
  <c r="U206" i="75" s="1"/>
  <c r="FJ70" i="75"/>
  <c r="AV204" i="75" l="1"/>
  <c r="P204" i="75" s="1"/>
  <c r="AV203" i="75"/>
  <c r="P203" i="75" s="1"/>
  <c r="AV202" i="75"/>
  <c r="P202" i="75" s="1"/>
  <c r="AX92" i="75" l="1"/>
  <c r="S92" i="75" s="1"/>
  <c r="AX146" i="75"/>
  <c r="S146" i="75" s="1"/>
  <c r="AX145" i="75" l="1"/>
  <c r="S145" i="75" s="1"/>
  <c r="AZ146" i="75"/>
  <c r="U146" i="75" s="1"/>
  <c r="DS70" i="75"/>
  <c r="CE70" i="75"/>
  <c r="AZ92" i="75"/>
  <c r="U92" i="75" s="1"/>
  <c r="AX204" i="75" l="1"/>
  <c r="S204" i="75" s="1"/>
  <c r="AZ145" i="75"/>
  <c r="U145" i="75" s="1"/>
  <c r="DR70" i="75"/>
  <c r="AX203" i="75"/>
  <c r="S203" i="75" s="1"/>
  <c r="AX202" i="75"/>
  <c r="S202" i="75" s="1"/>
  <c r="AZ203" i="75" l="1"/>
  <c r="U203" i="75" s="1"/>
  <c r="FG70" i="75"/>
  <c r="AV149" i="75"/>
  <c r="P149" i="75" s="1"/>
  <c r="FF70" i="75"/>
  <c r="AZ202" i="75"/>
  <c r="U202" i="75" s="1"/>
  <c r="AZ204" i="75"/>
  <c r="U204" i="75" s="1"/>
  <c r="FH70" i="75"/>
  <c r="AV196" i="75" l="1"/>
  <c r="P196" i="75" s="1"/>
  <c r="AX201" i="75"/>
  <c r="S201" i="75" s="1"/>
  <c r="CC23" i="75"/>
  <c r="AV186" i="75" l="1"/>
  <c r="P186" i="75" s="1"/>
  <c r="AV182" i="75"/>
  <c r="P182" i="75" s="1"/>
  <c r="AV194" i="75"/>
  <c r="P194" i="75" s="1"/>
  <c r="AV190" i="75"/>
  <c r="P190" i="75" s="1"/>
  <c r="AV197" i="75"/>
  <c r="P197" i="75" s="1"/>
  <c r="AV198" i="75"/>
  <c r="P198" i="75" s="1"/>
  <c r="AV199" i="75"/>
  <c r="P199" i="75" s="1"/>
  <c r="AV185" i="75"/>
  <c r="P185" i="75" s="1"/>
  <c r="AV193" i="75"/>
  <c r="P193" i="75" s="1"/>
  <c r="AV189" i="75"/>
  <c r="P189" i="75" s="1"/>
  <c r="AV172" i="75"/>
  <c r="P172" i="75" s="1"/>
  <c r="AV184" i="75"/>
  <c r="P184" i="75" s="1"/>
  <c r="AV192" i="75"/>
  <c r="P192" i="75" s="1"/>
  <c r="AV171" i="75"/>
  <c r="P171" i="75" s="1"/>
  <c r="AV183" i="75"/>
  <c r="P183" i="75" s="1"/>
  <c r="AV191" i="75"/>
  <c r="P191" i="75" s="1"/>
  <c r="AV200" i="75"/>
  <c r="P200" i="75" s="1"/>
  <c r="AZ201" i="75"/>
  <c r="U201" i="75" s="1"/>
  <c r="CC28" i="75"/>
  <c r="AV144" i="75" l="1"/>
  <c r="P144" i="75" s="1"/>
  <c r="AV174" i="75"/>
  <c r="P174" i="75" s="1"/>
  <c r="AV173" i="75"/>
  <c r="P173" i="75" s="1"/>
  <c r="AV166" i="75" l="1"/>
  <c r="Q166" i="75" s="1"/>
  <c r="AV167" i="75"/>
  <c r="Q167" i="75" s="1"/>
  <c r="AV169" i="75"/>
  <c r="Q169" i="75" s="1"/>
  <c r="AV143" i="75"/>
  <c r="P143" i="75" s="1"/>
  <c r="T16" i="75" s="1"/>
  <c r="AV168" i="75"/>
  <c r="Q168" i="75" s="1"/>
  <c r="AX199" i="75" l="1"/>
  <c r="S199" i="75" s="1"/>
  <c r="AX200" i="75"/>
  <c r="S200" i="75" s="1"/>
  <c r="AX149" i="75"/>
  <c r="S149" i="75" s="1"/>
  <c r="AX197" i="75"/>
  <c r="S197" i="75" s="1"/>
  <c r="AX196" i="75"/>
  <c r="S196" i="75" s="1"/>
  <c r="AX198" i="75"/>
  <c r="S198" i="75" s="1"/>
  <c r="AV135" i="75" l="1"/>
  <c r="P135" i="75" s="1"/>
  <c r="AV137" i="75"/>
  <c r="P137" i="75" s="1"/>
  <c r="AV139" i="75"/>
  <c r="P139" i="75" s="1"/>
  <c r="AV154" i="75"/>
  <c r="P154" i="75" s="1"/>
  <c r="AX183" i="75"/>
  <c r="S183" i="75" s="1"/>
  <c r="FB70" i="75"/>
  <c r="AZ197" i="75"/>
  <c r="U197" i="75" s="1"/>
  <c r="AZ200" i="75"/>
  <c r="U200" i="75" s="1"/>
  <c r="FE70" i="75"/>
  <c r="AV136" i="75"/>
  <c r="P136" i="75" s="1"/>
  <c r="AX186" i="75"/>
  <c r="S186" i="75" s="1"/>
  <c r="AX184" i="75"/>
  <c r="S184" i="75" s="1"/>
  <c r="AX185" i="75"/>
  <c r="S185" i="75" s="1"/>
  <c r="AX172" i="75"/>
  <c r="S172" i="75" s="1"/>
  <c r="AZ198" i="75"/>
  <c r="U198" i="75" s="1"/>
  <c r="FC70" i="75"/>
  <c r="AV141" i="75"/>
  <c r="P141" i="75" s="1"/>
  <c r="AV155" i="75"/>
  <c r="P155" i="75" s="1"/>
  <c r="AX182" i="75"/>
  <c r="S182" i="75" s="1"/>
  <c r="AZ196" i="75"/>
  <c r="U196" i="75" s="1"/>
  <c r="FA70" i="75"/>
  <c r="AZ199" i="75"/>
  <c r="U199" i="75" s="1"/>
  <c r="FD70" i="75"/>
  <c r="AV140" i="75"/>
  <c r="P140" i="75" s="1"/>
  <c r="AX171" i="75"/>
  <c r="S171" i="75" s="1"/>
  <c r="DT70" i="75"/>
  <c r="AZ149" i="75"/>
  <c r="U149" i="75" s="1"/>
  <c r="AV133" i="75" l="1"/>
  <c r="P133" i="75" s="1"/>
  <c r="AV129" i="75"/>
  <c r="P129" i="75" s="1"/>
  <c r="AV124" i="75"/>
  <c r="P124" i="75" s="1"/>
  <c r="AV120" i="75"/>
  <c r="P120" i="75" s="1"/>
  <c r="AX144" i="75"/>
  <c r="S144" i="75" s="1"/>
  <c r="AX173" i="75"/>
  <c r="S173" i="75" s="1"/>
  <c r="AX192" i="75"/>
  <c r="S192" i="75" s="1"/>
  <c r="AX147" i="75"/>
  <c r="S147" i="75" s="1"/>
  <c r="AC3" i="75"/>
  <c r="AC1" i="75" s="1"/>
  <c r="AX195" i="75"/>
  <c r="S195" i="75" s="1"/>
  <c r="AV132" i="75"/>
  <c r="P132" i="75" s="1"/>
  <c r="AV128" i="75"/>
  <c r="P128" i="75" s="1"/>
  <c r="AV123" i="75"/>
  <c r="P123" i="75" s="1"/>
  <c r="AV119" i="75"/>
  <c r="P119" i="75" s="1"/>
  <c r="AX189" i="75"/>
  <c r="S189" i="75" s="1"/>
  <c r="AZ171" i="75"/>
  <c r="U171" i="75" s="1"/>
  <c r="EG70" i="75"/>
  <c r="EP70" i="75"/>
  <c r="AZ182" i="75"/>
  <c r="U182" i="75" s="1"/>
  <c r="AZ172" i="75"/>
  <c r="U172" i="75" s="1"/>
  <c r="EH70" i="75"/>
  <c r="AV131" i="75"/>
  <c r="P131" i="75" s="1"/>
  <c r="AV127" i="75"/>
  <c r="P127" i="75" s="1"/>
  <c r="AV122" i="75"/>
  <c r="P122" i="75" s="1"/>
  <c r="AX191" i="75"/>
  <c r="S191" i="75" s="1"/>
  <c r="ES70" i="75"/>
  <c r="AZ185" i="75"/>
  <c r="U185" i="75" s="1"/>
  <c r="AV130" i="75"/>
  <c r="P130" i="75" s="1"/>
  <c r="AV126" i="75"/>
  <c r="P126" i="75" s="1"/>
  <c r="AV121" i="75"/>
  <c r="P121" i="75" s="1"/>
  <c r="AX190" i="75"/>
  <c r="S190" i="75" s="1"/>
  <c r="AX194" i="75"/>
  <c r="S194" i="75" s="1"/>
  <c r="AX193" i="75"/>
  <c r="S193" i="75" s="1"/>
  <c r="AX148" i="75"/>
  <c r="S148" i="75" s="1"/>
  <c r="AZ184" i="75"/>
  <c r="U184" i="75" s="1"/>
  <c r="ER70" i="75"/>
  <c r="AZ186" i="75"/>
  <c r="U186" i="75" s="1"/>
  <c r="ET70" i="75"/>
  <c r="EQ70" i="75"/>
  <c r="AZ183" i="75"/>
  <c r="U183" i="75" s="1"/>
  <c r="BT23" i="75" l="1"/>
  <c r="AX181" i="75"/>
  <c r="S181" i="75" s="1"/>
  <c r="EZ70" i="75"/>
  <c r="AZ194" i="75"/>
  <c r="U194" i="75" s="1"/>
  <c r="AZ144" i="75"/>
  <c r="U144" i="75" s="1"/>
  <c r="DQ70" i="75"/>
  <c r="AV109" i="75"/>
  <c r="P109" i="75" s="1"/>
  <c r="AV108" i="75"/>
  <c r="P108" i="75" s="1"/>
  <c r="AV107" i="75"/>
  <c r="P107" i="75" s="1"/>
  <c r="AV114" i="75"/>
  <c r="P114" i="75" s="1"/>
  <c r="AZ195" i="75"/>
  <c r="U195" i="75" s="1"/>
  <c r="CB28" i="75"/>
  <c r="AZ191" i="75"/>
  <c r="U191" i="75" s="1"/>
  <c r="EW70" i="75"/>
  <c r="AZ189" i="75"/>
  <c r="U189" i="75" s="1"/>
  <c r="EU70" i="75"/>
  <c r="AC4" i="75"/>
  <c r="AV106" i="75"/>
  <c r="P106" i="75" s="1"/>
  <c r="CB23" i="75"/>
  <c r="AZ148" i="75"/>
  <c r="U148" i="75" s="1"/>
  <c r="BT28" i="75"/>
  <c r="EY70" i="75"/>
  <c r="AZ193" i="75"/>
  <c r="U193" i="75" s="1"/>
  <c r="AC5" i="75"/>
  <c r="AZ173" i="75"/>
  <c r="U173" i="75" s="1"/>
  <c r="EI70" i="75"/>
  <c r="AV105" i="75"/>
  <c r="P105" i="75" s="1"/>
  <c r="AV115" i="75"/>
  <c r="P115" i="75" s="1"/>
  <c r="EV70" i="75"/>
  <c r="AZ190" i="75"/>
  <c r="U190" i="75" s="1"/>
  <c r="AZ192" i="75"/>
  <c r="U192" i="75" s="1"/>
  <c r="EX70" i="75"/>
  <c r="AZ147" i="75" l="1"/>
  <c r="U147" i="75" s="1"/>
  <c r="BZ23" i="75"/>
  <c r="AX170" i="75"/>
  <c r="S170" i="75" s="1"/>
  <c r="AV102" i="75"/>
  <c r="P102" i="75" s="1"/>
  <c r="AV98" i="75"/>
  <c r="P98" i="75" s="1"/>
  <c r="AX168" i="75"/>
  <c r="S168" i="75" s="1"/>
  <c r="AX166" i="75"/>
  <c r="S166" i="75" s="1"/>
  <c r="AZ181" i="75"/>
  <c r="U181" i="75" s="1"/>
  <c r="BZ28" i="75"/>
  <c r="AX174" i="75"/>
  <c r="S174" i="75" s="1"/>
  <c r="AX169" i="75"/>
  <c r="S169" i="75" s="1"/>
  <c r="AX188" i="75"/>
  <c r="S188" i="75" s="1"/>
  <c r="AV101" i="75"/>
  <c r="P101" i="75" s="1"/>
  <c r="AV97" i="75"/>
  <c r="P97" i="75" s="1"/>
  <c r="AV100" i="75"/>
  <c r="P100" i="75" s="1"/>
  <c r="AV103" i="75"/>
  <c r="P103" i="75" s="1"/>
  <c r="AX167" i="75"/>
  <c r="S167" i="75" s="1"/>
  <c r="BH7" i="75"/>
  <c r="AX142" i="75"/>
  <c r="S142" i="75" s="1"/>
  <c r="AX143" i="75"/>
  <c r="S143" i="75" s="1"/>
  <c r="AV95" i="75"/>
  <c r="P95" i="75" s="1"/>
  <c r="BX23" i="75" l="1"/>
  <c r="CA23" i="75"/>
  <c r="AV71" i="75"/>
  <c r="P71" i="75" s="1"/>
  <c r="AV80" i="75"/>
  <c r="P80" i="75" s="1"/>
  <c r="AX139" i="75"/>
  <c r="S139" i="75" s="1"/>
  <c r="AX159" i="75"/>
  <c r="S159" i="75" s="1"/>
  <c r="EJ70" i="75"/>
  <c r="AZ174" i="75"/>
  <c r="U174" i="75" s="1"/>
  <c r="AV70" i="75"/>
  <c r="P70" i="75" s="1"/>
  <c r="AV74" i="75"/>
  <c r="P74" i="75" s="1"/>
  <c r="AV76" i="75"/>
  <c r="P76" i="75" s="1"/>
  <c r="AV79" i="75"/>
  <c r="P79" i="75" s="1"/>
  <c r="AV83" i="75"/>
  <c r="P83" i="75" s="1"/>
  <c r="AV87" i="75"/>
  <c r="P87" i="75" s="1"/>
  <c r="AX137" i="75"/>
  <c r="S137" i="75" s="1"/>
  <c r="AX160" i="75"/>
  <c r="S160" i="75" s="1"/>
  <c r="AX135" i="75"/>
  <c r="S135" i="75" s="1"/>
  <c r="BX28" i="75"/>
  <c r="AZ170" i="75"/>
  <c r="U170" i="75" s="1"/>
  <c r="DP70" i="75"/>
  <c r="AZ143" i="75"/>
  <c r="U143" i="75" s="1"/>
  <c r="EC70" i="75"/>
  <c r="AZ166" i="75"/>
  <c r="U166" i="75" s="1"/>
  <c r="AV68" i="75"/>
  <c r="P68" i="75" s="1"/>
  <c r="AV72" i="75"/>
  <c r="P72" i="75" s="1"/>
  <c r="AV82" i="75"/>
  <c r="P82" i="75" s="1"/>
  <c r="AX158" i="75"/>
  <c r="S158" i="75" s="1"/>
  <c r="AX154" i="75"/>
  <c r="S154" i="75" s="1"/>
  <c r="EF70" i="75"/>
  <c r="AZ169" i="75"/>
  <c r="U169" i="75" s="1"/>
  <c r="AV69" i="75"/>
  <c r="P69" i="75" s="1"/>
  <c r="AV75" i="75"/>
  <c r="P75" i="75" s="1"/>
  <c r="AV77" i="75"/>
  <c r="P77" i="75" s="1"/>
  <c r="AV81" i="75"/>
  <c r="P81" i="75" s="1"/>
  <c r="AV89" i="75"/>
  <c r="P89" i="75" s="1"/>
  <c r="AX141" i="75"/>
  <c r="S141" i="75" s="1"/>
  <c r="AX140" i="75"/>
  <c r="S140" i="75" s="1"/>
  <c r="AX157" i="75"/>
  <c r="S157" i="75" s="1"/>
  <c r="AX155" i="75"/>
  <c r="S155" i="75" s="1"/>
  <c r="AZ188" i="75"/>
  <c r="U188" i="75" s="1"/>
  <c r="CA28" i="75"/>
  <c r="AZ167" i="75"/>
  <c r="U167" i="75" s="1"/>
  <c r="ED70" i="75"/>
  <c r="AX187" i="75"/>
  <c r="S187" i="75" s="1"/>
  <c r="AE3" i="75"/>
  <c r="AE5" i="75"/>
  <c r="AE4" i="75"/>
  <c r="AZ187" i="75"/>
  <c r="U187" i="75" s="1"/>
  <c r="BS23" i="75"/>
  <c r="AX126" i="75" l="1"/>
  <c r="S126" i="75" s="1"/>
  <c r="AX136" i="75"/>
  <c r="S136" i="75" s="1"/>
  <c r="AZ157" i="75"/>
  <c r="U157" i="75" s="1"/>
  <c r="DY70" i="75"/>
  <c r="AZ160" i="75"/>
  <c r="U160" i="75" s="1"/>
  <c r="EB70" i="75"/>
  <c r="AZ137" i="75"/>
  <c r="U137" i="75" s="1"/>
  <c r="DL70" i="75"/>
  <c r="AV90" i="75"/>
  <c r="P90" i="75" s="1"/>
  <c r="EE70" i="75"/>
  <c r="AZ168" i="75"/>
  <c r="U168" i="75" s="1"/>
  <c r="AX124" i="75"/>
  <c r="S124" i="75" s="1"/>
  <c r="AX120" i="75"/>
  <c r="S120" i="75" s="1"/>
  <c r="AX119" i="75"/>
  <c r="S119" i="75" s="1"/>
  <c r="AX123" i="75"/>
  <c r="S123" i="75" s="1"/>
  <c r="AX130" i="75"/>
  <c r="S130" i="75" s="1"/>
  <c r="AX127" i="75"/>
  <c r="S127" i="75" s="1"/>
  <c r="AX122" i="75"/>
  <c r="S122" i="75" s="1"/>
  <c r="EA70" i="75"/>
  <c r="AZ159" i="75"/>
  <c r="U159" i="75" s="1"/>
  <c r="AX121" i="75"/>
  <c r="S121" i="75" s="1"/>
  <c r="AX133" i="75"/>
  <c r="S133" i="75" s="1"/>
  <c r="AX129" i="75"/>
  <c r="S129" i="75" s="1"/>
  <c r="AX131" i="75"/>
  <c r="S131" i="75" s="1"/>
  <c r="AZ142" i="75"/>
  <c r="U142" i="75" s="1"/>
  <c r="BS28" i="75"/>
  <c r="AZ140" i="75"/>
  <c r="U140" i="75" s="1"/>
  <c r="DN70" i="75"/>
  <c r="AZ141" i="75"/>
  <c r="U141" i="75" s="1"/>
  <c r="DO70" i="75"/>
  <c r="DM70" i="75"/>
  <c r="AZ139" i="75"/>
  <c r="U139" i="75" s="1"/>
  <c r="AX132" i="75"/>
  <c r="S132" i="75" s="1"/>
  <c r="AX128" i="75"/>
  <c r="S128" i="75" s="1"/>
  <c r="AX165" i="75"/>
  <c r="S165" i="75" s="1"/>
  <c r="AZ155" i="75"/>
  <c r="U155" i="75" s="1"/>
  <c r="DX70" i="75"/>
  <c r="DZ70" i="75"/>
  <c r="AZ158" i="75"/>
  <c r="U158" i="75" s="1"/>
  <c r="AE1" i="75"/>
  <c r="BJ7" i="75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5" i="9"/>
  <c r="AV65" i="75" l="1"/>
  <c r="P65" i="75" s="1"/>
  <c r="AV85" i="75"/>
  <c r="P85" i="75" s="1"/>
  <c r="AV86" i="75"/>
  <c r="P86" i="75" s="1"/>
  <c r="AX106" i="75"/>
  <c r="S106" i="75" s="1"/>
  <c r="BW23" i="75"/>
  <c r="AX153" i="75"/>
  <c r="S153" i="75" s="1"/>
  <c r="DD70" i="75"/>
  <c r="AZ128" i="75"/>
  <c r="U128" i="75" s="1"/>
  <c r="AZ132" i="75"/>
  <c r="U132" i="75" s="1"/>
  <c r="DH70" i="75"/>
  <c r="AZ131" i="75"/>
  <c r="U131" i="75" s="1"/>
  <c r="DG70" i="75"/>
  <c r="AZ129" i="75"/>
  <c r="U129" i="75" s="1"/>
  <c r="DE70" i="75"/>
  <c r="DF70" i="75"/>
  <c r="AZ130" i="75"/>
  <c r="U130" i="75" s="1"/>
  <c r="AZ119" i="75"/>
  <c r="U119" i="75" s="1"/>
  <c r="CV70" i="75"/>
  <c r="AV64" i="75"/>
  <c r="P64" i="75" s="1"/>
  <c r="AV96" i="75"/>
  <c r="P96" i="75" s="1"/>
  <c r="AV116" i="75"/>
  <c r="P116" i="75" s="1"/>
  <c r="AX115" i="75"/>
  <c r="S115" i="75" s="1"/>
  <c r="AX105" i="75"/>
  <c r="S105" i="75" s="1"/>
  <c r="AX156" i="75"/>
  <c r="S156" i="75" s="1"/>
  <c r="AX138" i="75"/>
  <c r="S138" i="75" s="1"/>
  <c r="AZ133" i="75"/>
  <c r="U133" i="75" s="1"/>
  <c r="DI70" i="75"/>
  <c r="AZ121" i="75"/>
  <c r="U121" i="75" s="1"/>
  <c r="CX70" i="75"/>
  <c r="CY70" i="75"/>
  <c r="AZ122" i="75"/>
  <c r="U122" i="75" s="1"/>
  <c r="AZ126" i="75"/>
  <c r="U126" i="75" s="1"/>
  <c r="DB70" i="75"/>
  <c r="AV61" i="75"/>
  <c r="P61" i="75" s="1"/>
  <c r="AV63" i="75"/>
  <c r="P63" i="75" s="1"/>
  <c r="AX109" i="75"/>
  <c r="S109" i="75" s="1"/>
  <c r="AX108" i="75"/>
  <c r="S108" i="75" s="1"/>
  <c r="AZ165" i="75"/>
  <c r="U165" i="75" s="1"/>
  <c r="BW28" i="75"/>
  <c r="AZ124" i="75"/>
  <c r="U124" i="75" s="1"/>
  <c r="DA70" i="75"/>
  <c r="AV66" i="75"/>
  <c r="P66" i="75" s="1"/>
  <c r="AV62" i="75"/>
  <c r="P62" i="75" s="1"/>
  <c r="AX107" i="75"/>
  <c r="S107" i="75" s="1"/>
  <c r="AX134" i="75"/>
  <c r="S134" i="75" s="1"/>
  <c r="DW70" i="75"/>
  <c r="AZ154" i="75"/>
  <c r="U154" i="75" s="1"/>
  <c r="AZ127" i="75"/>
  <c r="U127" i="75" s="1"/>
  <c r="DC70" i="75"/>
  <c r="CZ70" i="75"/>
  <c r="AZ123" i="75"/>
  <c r="U123" i="75" s="1"/>
  <c r="CW70" i="75"/>
  <c r="AZ120" i="75"/>
  <c r="U120" i="75" s="1"/>
  <c r="BV23" i="75"/>
  <c r="BR23" i="75"/>
  <c r="AX100" i="75" l="1"/>
  <c r="S100" i="75" s="1"/>
  <c r="AX114" i="75"/>
  <c r="S114" i="75" s="1"/>
  <c r="AX98" i="75"/>
  <c r="S98" i="75" s="1"/>
  <c r="AZ153" i="75"/>
  <c r="U153" i="75" s="1"/>
  <c r="BU28" i="75"/>
  <c r="AZ108" i="75"/>
  <c r="U108" i="75" s="1"/>
  <c r="CQ70" i="75"/>
  <c r="AZ106" i="75"/>
  <c r="U106" i="75" s="1"/>
  <c r="CO70" i="75"/>
  <c r="AX97" i="75"/>
  <c r="S97" i="75" s="1"/>
  <c r="AX102" i="75"/>
  <c r="S102" i="75" s="1"/>
  <c r="AX101" i="75"/>
  <c r="S101" i="75" s="1"/>
  <c r="AD5" i="75"/>
  <c r="AD4" i="75"/>
  <c r="AD3" i="75"/>
  <c r="AD1" i="75" s="1"/>
  <c r="AX152" i="75"/>
  <c r="S152" i="75" s="1"/>
  <c r="DJ70" i="75"/>
  <c r="AZ135" i="75"/>
  <c r="U135" i="75" s="1"/>
  <c r="CT70" i="75"/>
  <c r="AZ115" i="75"/>
  <c r="U115" i="75" s="1"/>
  <c r="AX118" i="75"/>
  <c r="S118" i="75" s="1"/>
  <c r="AX125" i="75"/>
  <c r="S125" i="75" s="1"/>
  <c r="AZ134" i="75"/>
  <c r="U134" i="75" s="1"/>
  <c r="BQ28" i="75"/>
  <c r="BU23" i="75"/>
  <c r="BQ23" i="75"/>
  <c r="AZ109" i="75"/>
  <c r="U109" i="75" s="1"/>
  <c r="CR70" i="75"/>
  <c r="AX103" i="75"/>
  <c r="S103" i="75" s="1"/>
  <c r="AZ156" i="75"/>
  <c r="U156" i="75" s="1"/>
  <c r="BV28" i="75"/>
  <c r="AZ138" i="75"/>
  <c r="U138" i="75" s="1"/>
  <c r="BR28" i="75"/>
  <c r="CP70" i="75"/>
  <c r="AZ107" i="75"/>
  <c r="U107" i="75" s="1"/>
  <c r="CN70" i="75"/>
  <c r="AZ105" i="75"/>
  <c r="U105" i="75" s="1"/>
  <c r="DK70" i="75"/>
  <c r="AZ136" i="75"/>
  <c r="U136" i="75" s="1"/>
  <c r="BP23" i="75"/>
  <c r="AZ152" i="75" l="1"/>
  <c r="U152" i="75" s="1"/>
  <c r="AX70" i="75"/>
  <c r="S70" i="75" s="1"/>
  <c r="AX68" i="75"/>
  <c r="S68" i="75" s="1"/>
  <c r="AX72" i="75"/>
  <c r="S72" i="75" s="1"/>
  <c r="AX76" i="75"/>
  <c r="S76" i="75" s="1"/>
  <c r="AX117" i="75"/>
  <c r="S117" i="75" s="1"/>
  <c r="AB3" i="75"/>
  <c r="AB1" i="75" s="1"/>
  <c r="AX71" i="75"/>
  <c r="S71" i="75" s="1"/>
  <c r="AZ97" i="75"/>
  <c r="U97" i="75" s="1"/>
  <c r="CH70" i="75"/>
  <c r="AZ98" i="75"/>
  <c r="U98" i="75" s="1"/>
  <c r="CI70" i="75"/>
  <c r="CJ70" i="75"/>
  <c r="AZ100" i="75"/>
  <c r="U100" i="75" s="1"/>
  <c r="AX90" i="75"/>
  <c r="S90" i="75" s="1"/>
  <c r="AX69" i="75"/>
  <c r="S69" i="75" s="1"/>
  <c r="AX87" i="75"/>
  <c r="S87" i="75" s="1"/>
  <c r="BO28" i="75"/>
  <c r="AZ118" i="75"/>
  <c r="U118" i="75" s="1"/>
  <c r="AZ125" i="75"/>
  <c r="U125" i="75" s="1"/>
  <c r="BP28" i="75"/>
  <c r="AZ114" i="75"/>
  <c r="U114" i="75" s="1"/>
  <c r="CS70" i="75"/>
  <c r="AX83" i="75"/>
  <c r="S83" i="75" s="1"/>
  <c r="AX82" i="75"/>
  <c r="S82" i="75" s="1"/>
  <c r="BO23" i="75"/>
  <c r="BI7" i="75"/>
  <c r="CM70" i="75"/>
  <c r="AZ103" i="75"/>
  <c r="U103" i="75" s="1"/>
  <c r="AZ101" i="75"/>
  <c r="U101" i="75" s="1"/>
  <c r="CK70" i="75"/>
  <c r="AZ102" i="75"/>
  <c r="U102" i="75" s="1"/>
  <c r="CL70" i="75"/>
  <c r="AX74" i="75"/>
  <c r="S74" i="75" s="1"/>
  <c r="AB5" i="75"/>
  <c r="AB4" i="75"/>
  <c r="AX104" i="75"/>
  <c r="S104" i="75" s="1"/>
  <c r="AZ117" i="75"/>
  <c r="U117" i="75" s="1"/>
  <c r="AX80" i="75" l="1"/>
  <c r="S80" i="75" s="1"/>
  <c r="AX79" i="75"/>
  <c r="S79" i="75" s="1"/>
  <c r="AZ69" i="75"/>
  <c r="U69" i="75" s="1"/>
  <c r="BL70" i="75"/>
  <c r="BN70" i="75"/>
  <c r="AZ71" i="75"/>
  <c r="U71" i="75" s="1"/>
  <c r="AZ68" i="75"/>
  <c r="U68" i="75" s="1"/>
  <c r="BK70" i="75"/>
  <c r="AZ70" i="75"/>
  <c r="U70" i="75" s="1"/>
  <c r="BM70" i="75"/>
  <c r="AX89" i="75"/>
  <c r="S89" i="75" s="1"/>
  <c r="AZ104" i="75"/>
  <c r="U104" i="75" s="1"/>
  <c r="BM28" i="75"/>
  <c r="BM23" i="75"/>
  <c r="AZ74" i="75"/>
  <c r="U74" i="75" s="1"/>
  <c r="BP70" i="75"/>
  <c r="AZ82" i="75"/>
  <c r="U82" i="75" s="1"/>
  <c r="BW70" i="75"/>
  <c r="BX70" i="75"/>
  <c r="AZ83" i="75"/>
  <c r="U83" i="75" s="1"/>
  <c r="AZ87" i="75"/>
  <c r="U87" i="75" s="1"/>
  <c r="CA70" i="75"/>
  <c r="AZ76" i="75"/>
  <c r="U76" i="75" s="1"/>
  <c r="BR70" i="75"/>
  <c r="BO70" i="75"/>
  <c r="AZ72" i="75"/>
  <c r="U72" i="75" s="1"/>
  <c r="AX91" i="75"/>
  <c r="S91" i="75" s="1"/>
  <c r="AX77" i="75"/>
  <c r="S77" i="75" s="1"/>
  <c r="AX75" i="75"/>
  <c r="S75" i="75" s="1"/>
  <c r="AX81" i="75"/>
  <c r="S81" i="75" s="1"/>
  <c r="AX99" i="75"/>
  <c r="S99" i="75" s="1"/>
  <c r="AX95" i="75"/>
  <c r="S95" i="75" s="1"/>
  <c r="BG7" i="75"/>
  <c r="AZ90" i="75"/>
  <c r="U90" i="75" s="1"/>
  <c r="CC70" i="75"/>
  <c r="BL23" i="75"/>
  <c r="AZ81" i="75" l="1"/>
  <c r="U81" i="75" s="1"/>
  <c r="BV70" i="75"/>
  <c r="AX67" i="75"/>
  <c r="S67" i="75" s="1"/>
  <c r="BL28" i="75"/>
  <c r="AZ99" i="75"/>
  <c r="U99" i="75" s="1"/>
  <c r="AZ95" i="75"/>
  <c r="U95" i="75" s="1"/>
  <c r="CF70" i="75"/>
  <c r="BT70" i="75"/>
  <c r="AZ79" i="75"/>
  <c r="U79" i="75" s="1"/>
  <c r="BQ70" i="75"/>
  <c r="CD70" i="75"/>
  <c r="AZ91" i="75"/>
  <c r="U91" i="75" s="1"/>
  <c r="AX85" i="75"/>
  <c r="S85" i="75" s="1"/>
  <c r="AX86" i="75"/>
  <c r="S86" i="75" s="1"/>
  <c r="AX62" i="75"/>
  <c r="S62" i="75" s="1"/>
  <c r="AX61" i="75"/>
  <c r="S61" i="75" s="1"/>
  <c r="AX64" i="75"/>
  <c r="S64" i="75" s="1"/>
  <c r="BF23" i="75" l="1"/>
  <c r="AZ75" i="75"/>
  <c r="U75" i="75" s="1"/>
  <c r="BS70" i="75"/>
  <c r="AZ77" i="75"/>
  <c r="U77" i="75" s="1"/>
  <c r="AX78" i="75"/>
  <c r="S78" i="75" s="1"/>
  <c r="AX73" i="75"/>
  <c r="S73" i="75" s="1"/>
  <c r="AZ89" i="75"/>
  <c r="U89" i="75" s="1"/>
  <c r="CB70" i="75"/>
  <c r="BF28" i="75"/>
  <c r="AZ67" i="75"/>
  <c r="U67" i="75" s="1"/>
  <c r="AX88" i="75"/>
  <c r="S88" i="75" s="1"/>
  <c r="AZ80" i="75"/>
  <c r="U80" i="75" s="1"/>
  <c r="BU70" i="75"/>
  <c r="BG23" i="75"/>
  <c r="BH23" i="75"/>
  <c r="AX63" i="75"/>
  <c r="S63" i="75" s="1"/>
  <c r="AX66" i="75"/>
  <c r="S66" i="75" s="1"/>
  <c r="BH28" i="75" l="1"/>
  <c r="AZ78" i="75"/>
  <c r="U78" i="75" s="1"/>
  <c r="BH70" i="75"/>
  <c r="AZ64" i="75"/>
  <c r="U64" i="75" s="1"/>
  <c r="AX84" i="75"/>
  <c r="S84" i="75" s="1"/>
  <c r="BJ23" i="75"/>
  <c r="BE70" i="75"/>
  <c r="AZ61" i="75"/>
  <c r="U61" i="75" s="1"/>
  <c r="AZ88" i="75"/>
  <c r="U88" i="75" s="1"/>
  <c r="BJ28" i="75"/>
  <c r="AX65" i="75"/>
  <c r="S65" i="75" s="1"/>
  <c r="AX94" i="75"/>
  <c r="S94" i="75" s="1"/>
  <c r="AZ62" i="75"/>
  <c r="U62" i="75" s="1"/>
  <c r="BF70" i="75"/>
  <c r="AZ73" i="75"/>
  <c r="U73" i="75" s="1"/>
  <c r="BG28" i="75"/>
  <c r="AX96" i="75"/>
  <c r="S96" i="75" s="1"/>
  <c r="AX116" i="75"/>
  <c r="S116" i="75" s="1"/>
  <c r="CG70" i="75" l="1"/>
  <c r="AZ96" i="75"/>
  <c r="U96" i="75" s="1"/>
  <c r="BG70" i="75"/>
  <c r="AZ63" i="75"/>
  <c r="U63" i="75" s="1"/>
  <c r="AZ65" i="75"/>
  <c r="U65" i="75" s="1"/>
  <c r="AX113" i="75"/>
  <c r="S113" i="75" s="1"/>
  <c r="AZ85" i="75"/>
  <c r="U85" i="75" s="1"/>
  <c r="BY70" i="75"/>
  <c r="BI70" i="75"/>
  <c r="BZ70" i="75"/>
  <c r="AZ86" i="75"/>
  <c r="U86" i="75" s="1"/>
  <c r="BK23" i="75"/>
  <c r="BN23" i="75"/>
  <c r="BI23" i="75"/>
  <c r="AX60" i="75" l="1"/>
  <c r="S60" i="75" s="1"/>
  <c r="AZ84" i="75"/>
  <c r="U84" i="75" s="1"/>
  <c r="BI28" i="75"/>
  <c r="AZ113" i="75"/>
  <c r="U113" i="75" s="1"/>
  <c r="BN28" i="75"/>
  <c r="AZ94" i="75"/>
  <c r="U94" i="75" s="1"/>
  <c r="BK28" i="75"/>
  <c r="BJ70" i="75"/>
  <c r="AZ66" i="75"/>
  <c r="U66" i="75" s="1"/>
  <c r="CU70" i="75"/>
  <c r="AZ116" i="75"/>
  <c r="U116" i="75" s="1"/>
  <c r="AA3" i="75"/>
  <c r="AA1" i="75" s="1"/>
  <c r="AX93" i="75"/>
  <c r="S93" i="75" s="1"/>
  <c r="AA4" i="75" l="1"/>
  <c r="Z5" i="75"/>
  <c r="Z4" i="75"/>
  <c r="AA5" i="75"/>
  <c r="BE23" i="75"/>
  <c r="AZ60" i="75"/>
  <c r="U60" i="75" s="1"/>
  <c r="BE28" i="75"/>
  <c r="AX59" i="75"/>
  <c r="S59" i="75" s="1"/>
  <c r="Z3" i="75"/>
  <c r="AZ93" i="75"/>
  <c r="U93" i="75" s="1"/>
  <c r="BE7" i="75"/>
  <c r="AZ59" i="75"/>
  <c r="U59" i="75" s="1"/>
  <c r="E6" i="75"/>
  <c r="BF7" i="75" l="1"/>
  <c r="BK24" i="75"/>
  <c r="F38" i="75" s="1"/>
  <c r="BO24" i="75"/>
  <c r="BR24" i="75" s="1"/>
  <c r="BE24" i="75"/>
  <c r="BI24" i="75" s="1"/>
  <c r="Z1" i="75"/>
  <c r="AF3" i="75"/>
  <c r="AG3" i="75"/>
  <c r="BO29" i="75"/>
  <c r="BE29" i="75"/>
  <c r="BK29" i="75"/>
  <c r="F50" i="75" s="1"/>
  <c r="BN24" i="75"/>
  <c r="K6" i="75"/>
  <c r="F35" i="75" l="1"/>
  <c r="BF24" i="75"/>
  <c r="B35" i="75" s="1"/>
  <c r="F41" i="75"/>
  <c r="AF1" i="75"/>
  <c r="BK7" i="75" s="1"/>
  <c r="AG1" i="75"/>
  <c r="BL7" i="75" s="1"/>
  <c r="F47" i="75"/>
  <c r="BF29" i="75"/>
  <c r="F53" i="75"/>
  <c r="BG24" i="75"/>
  <c r="T35" i="75" s="1"/>
  <c r="BL24" i="75"/>
  <c r="BM24" i="75" s="1"/>
  <c r="T38" i="75" s="1"/>
  <c r="BL29" i="75" l="1"/>
  <c r="BG29" i="75"/>
  <c r="T47" i="75" s="1"/>
  <c r="BH29" i="75"/>
  <c r="B47" i="75"/>
  <c r="G35" i="75"/>
  <c r="B38" i="75"/>
  <c r="G38" i="75" s="1"/>
  <c r="BP24" i="75"/>
  <c r="T26" i="75"/>
  <c r="O22" i="75"/>
  <c r="T22" i="75"/>
  <c r="O26" i="75"/>
  <c r="T23" i="75"/>
  <c r="T27" i="75"/>
  <c r="G47" i="75" l="1"/>
  <c r="BN29" i="75"/>
  <c r="B50" i="75"/>
  <c r="BM29" i="75"/>
  <c r="T50" i="75" s="1"/>
  <c r="BP29" i="75"/>
  <c r="BQ24" i="75"/>
  <c r="T41" i="75" s="1"/>
  <c r="B41" i="75"/>
  <c r="G41" i="75" l="1"/>
  <c r="G50" i="75"/>
  <c r="BQ29" i="75"/>
  <c r="T53" i="75" s="1"/>
  <c r="B53" i="75"/>
  <c r="BR29" i="75"/>
  <c r="G53" i="75" l="1"/>
</calcChain>
</file>

<file path=xl/sharedStrings.xml><?xml version="1.0" encoding="utf-8"?>
<sst xmlns="http://schemas.openxmlformats.org/spreadsheetml/2006/main" count="9883" uniqueCount="886">
  <si>
    <t>ABANGARES</t>
  </si>
  <si>
    <t>ACOSTA</t>
  </si>
  <si>
    <t>ALAJUELA</t>
  </si>
  <si>
    <t>ALAJUELITA</t>
  </si>
  <si>
    <t>ALVARADO</t>
  </si>
  <si>
    <t>ASERRI</t>
  </si>
  <si>
    <t>ATENAS</t>
  </si>
  <si>
    <t>BAGACES</t>
  </si>
  <si>
    <t>BARVA</t>
  </si>
  <si>
    <t>BELEN</t>
  </si>
  <si>
    <t>BUENOS AIRES</t>
  </si>
  <si>
    <t>CARRILLO</t>
  </si>
  <si>
    <t>CARTAGO</t>
  </si>
  <si>
    <t>CORREDORES</t>
  </si>
  <si>
    <t>COTO BRUS</t>
  </si>
  <si>
    <t>CURRIDABAT</t>
  </si>
  <si>
    <t>DESAMPARADOS</t>
  </si>
  <si>
    <t>DOTA</t>
  </si>
  <si>
    <t>EL GUARCO</t>
  </si>
  <si>
    <t>ESCAZU</t>
  </si>
  <si>
    <t>ESPARZA</t>
  </si>
  <si>
    <t>FLORES</t>
  </si>
  <si>
    <t>GARABITO</t>
  </si>
  <si>
    <t>GOICOECHEA</t>
  </si>
  <si>
    <t>GOLFITO</t>
  </si>
  <si>
    <t>GRECIA</t>
  </si>
  <si>
    <t>GUACIMO</t>
  </si>
  <si>
    <t>GUATUSO</t>
  </si>
  <si>
    <t>HEREDIA</t>
  </si>
  <si>
    <t>HOJANCHA</t>
  </si>
  <si>
    <t>JIMENEZ</t>
  </si>
  <si>
    <t>LA CRUZ</t>
  </si>
  <si>
    <t>LA UNION</t>
  </si>
  <si>
    <t>LEON CORTES</t>
  </si>
  <si>
    <t>LIBERIA</t>
  </si>
  <si>
    <t>LIMON</t>
  </si>
  <si>
    <t>LOS CHILES</t>
  </si>
  <si>
    <t>MATINA</t>
  </si>
  <si>
    <t>MONTES DE OCA</t>
  </si>
  <si>
    <t>MONTES DE ORO</t>
  </si>
  <si>
    <t>MORA</t>
  </si>
  <si>
    <t>MORAVIA</t>
  </si>
  <si>
    <t>NANDAYURE</t>
  </si>
  <si>
    <t>NARANJO</t>
  </si>
  <si>
    <t>NICOYA</t>
  </si>
  <si>
    <t>OREAMUNO</t>
  </si>
  <si>
    <t>OROTINA</t>
  </si>
  <si>
    <t>OSA</t>
  </si>
  <si>
    <t>PALMARES</t>
  </si>
  <si>
    <t>PARAISO</t>
  </si>
  <si>
    <t>PARRITA</t>
  </si>
  <si>
    <t>PEREZ ZELEDON</t>
  </si>
  <si>
    <t>POAS</t>
  </si>
  <si>
    <t>POCOCI</t>
  </si>
  <si>
    <t>PUNTARENAS</t>
  </si>
  <si>
    <t>PURISCAL</t>
  </si>
  <si>
    <t>QUEPOS</t>
  </si>
  <si>
    <t>RIO CUARTO</t>
  </si>
  <si>
    <t>SAN CARLOS</t>
  </si>
  <si>
    <t>SAN ISIDRO</t>
  </si>
  <si>
    <t>SAN JOSE</t>
  </si>
  <si>
    <t>SAN MATEO</t>
  </si>
  <si>
    <t>SAN PABLO</t>
  </si>
  <si>
    <t>SAN RAFAEL</t>
  </si>
  <si>
    <t>SAN RAMON</t>
  </si>
  <si>
    <t>SANTA ANA</t>
  </si>
  <si>
    <t>SANTA BARBARA</t>
  </si>
  <si>
    <t>SANTA CRUZ</t>
  </si>
  <si>
    <t>SANTO DOMINGO</t>
  </si>
  <si>
    <t>SARAPIQUI</t>
  </si>
  <si>
    <t>SIQUIRRES</t>
  </si>
  <si>
    <t>TALAMANCA</t>
  </si>
  <si>
    <t>TARRAZU</t>
  </si>
  <si>
    <t>TIBAS</t>
  </si>
  <si>
    <t>TILARAN</t>
  </si>
  <si>
    <t>TURRIALBA</t>
  </si>
  <si>
    <t>TURRUBARES</t>
  </si>
  <si>
    <t>UPALA</t>
  </si>
  <si>
    <t>VASQUEZ DE CORONADO</t>
  </si>
  <si>
    <t>ZARCERO</t>
  </si>
  <si>
    <t>CANTON</t>
  </si>
  <si>
    <t>SAN JOSÉ</t>
  </si>
  <si>
    <t>ESCAZÚ</t>
  </si>
  <si>
    <t>TARRAZÚ</t>
  </si>
  <si>
    <t>ASERRÍ</t>
  </si>
  <si>
    <t>VÁZQUEZ DE CORONADO</t>
  </si>
  <si>
    <t>TIBÁS</t>
  </si>
  <si>
    <t>PÉREZ ZELEDÓN</t>
  </si>
  <si>
    <t>SAN RAMÓN</t>
  </si>
  <si>
    <t>POÁS</t>
  </si>
  <si>
    <t>VALVERDE VEGA</t>
  </si>
  <si>
    <t>PARAÍSO</t>
  </si>
  <si>
    <t>LA UNIÓN</t>
  </si>
  <si>
    <t>JIMÉNEZ</t>
  </si>
  <si>
    <t>SANTA BÁRBARA</t>
  </si>
  <si>
    <t>BELÉN</t>
  </si>
  <si>
    <t>SARAPIQUÍ</t>
  </si>
  <si>
    <t>CAÑAS</t>
  </si>
  <si>
    <t>TILARÁN</t>
  </si>
  <si>
    <t>LIMÓN</t>
  </si>
  <si>
    <t>POCOCÍ</t>
  </si>
  <si>
    <t>GUÁCIMO</t>
  </si>
  <si>
    <t>%</t>
  </si>
  <si>
    <t>LEÓN CORTÉS CASTRO</t>
  </si>
  <si>
    <t>RÍO CUARTO</t>
  </si>
  <si>
    <t>Municipalidad</t>
  </si>
  <si>
    <t>MUNICIPALIDAD DE ABANGARES</t>
  </si>
  <si>
    <t>MUNICIPALIDAD DE ACOSTA</t>
  </si>
  <si>
    <t>MUNICIPALIDAD DE ALAJUELA</t>
  </si>
  <si>
    <t>MUNICIPALIDAD DE ALAJUELITA</t>
  </si>
  <si>
    <t>MUNICIPALIDAD DE ALVARADO DE PACAYAS</t>
  </si>
  <si>
    <t>MUNICIPALIDAD DE ASERRI</t>
  </si>
  <si>
    <t>MUNICIPALIDAD DE ATENAS</t>
  </si>
  <si>
    <t>MUNICIPALIDAD DE BAGACES</t>
  </si>
  <si>
    <t>MUNICIPALIDAD DE BARVA</t>
  </si>
  <si>
    <t>MUNICIPALIDAD DE BELEN</t>
  </si>
  <si>
    <t>MUNICIPALIDAD DE BUENOS AIRES</t>
  </si>
  <si>
    <t>MUNICIPALIDAD DE CAÑAS</t>
  </si>
  <si>
    <t>MUNICIPALIDAD DE CARRILLO GUANACASTE</t>
  </si>
  <si>
    <t>MUNICIPALIDAD DE CARTAGO</t>
  </si>
  <si>
    <t>MUNICIPALIDAD DE CORREDORES</t>
  </si>
  <si>
    <t>MUNICIPALIDAD DE COTO BRUS</t>
  </si>
  <si>
    <t>MUNICIPALIDAD DE CURRIDABAT</t>
  </si>
  <si>
    <t>MUNICIPALIDAD DE DESAMPARADOS</t>
  </si>
  <si>
    <t>MUNICIPALIDAD DE DOTA</t>
  </si>
  <si>
    <t>MUNICIPALIDAD DE EL GUARCO</t>
  </si>
  <si>
    <t>MUNICIPALIDAD DE ESCAZU</t>
  </si>
  <si>
    <t>MUNICIPALIDAD DE ESPARZA</t>
  </si>
  <si>
    <t>MUNICIPALIDAD DE FLORES</t>
  </si>
  <si>
    <t>MUNICIPALIDAD DE GARABITO</t>
  </si>
  <si>
    <t>MUNICIPALIDAD DE GOICOECHEA</t>
  </si>
  <si>
    <t>MUNICIPALIDAD DE GOLFITO</t>
  </si>
  <si>
    <t>MUNICIPALIDAD DE GRECIA</t>
  </si>
  <si>
    <t>MUNICIPALIDAD DE GUACIMO</t>
  </si>
  <si>
    <t>MUNICIPALIDAD DE GUATUSO</t>
  </si>
  <si>
    <t>MUNICIPALIDAD DE HEREDIA</t>
  </si>
  <si>
    <t>MUNICIPALIDAD DE HOJANCHA</t>
  </si>
  <si>
    <t>MUNICIPALIDAD DE JIMENEZ</t>
  </si>
  <si>
    <t>MUNICIPALIDAD DE LA CRUZ GUANACASTE</t>
  </si>
  <si>
    <t>MUNICIPALIDAD DE LA UNION</t>
  </si>
  <si>
    <t>MUNICIPALIDAD DE LEON CORTES</t>
  </si>
  <si>
    <t>MUNICIPALIDAD DE LIBERIA</t>
  </si>
  <si>
    <t>MUNICIPALIDAD DE LIMON</t>
  </si>
  <si>
    <t>MUNICIPALIDAD DE LOS CHILES</t>
  </si>
  <si>
    <t>MUNICIPALIDAD DE MATINA</t>
  </si>
  <si>
    <t>MUNICIPALIDAD DE MONTES DE OCA</t>
  </si>
  <si>
    <t>MUNICIPALIDAD DE MONTES DE ORO</t>
  </si>
  <si>
    <t>-</t>
  </si>
  <si>
    <t>MUNICIPALIDAD DE MORA</t>
  </si>
  <si>
    <t>MUNICIPALIDAD DE MORAVIA</t>
  </si>
  <si>
    <t>MUNICIPALIDAD DE NANDAYURE</t>
  </si>
  <si>
    <t>MUNICIPALIDAD DE NARANJO</t>
  </si>
  <si>
    <t>MUNICIPALIDAD DE NICOYA</t>
  </si>
  <si>
    <t>MUNICIPALIDAD DE OREAMUNO</t>
  </si>
  <si>
    <t>MUNICIPALIDAD DE OROTINA</t>
  </si>
  <si>
    <t>MUNICIPALIDAD DE OSA</t>
  </si>
  <si>
    <t>MUNICIPALIDAD DE PALMARES</t>
  </si>
  <si>
    <t>MUNICIPALIDAD DE PARAISO</t>
  </si>
  <si>
    <t>MUNICIPALIDAD DE PARRITA</t>
  </si>
  <si>
    <t>MUNICIPALIDAD DE PEREZ ZELEDON</t>
  </si>
  <si>
    <t>MUNICIPALIDAD DE POAS</t>
  </si>
  <si>
    <t>MUNICIPALIDAD DE POCOCI</t>
  </si>
  <si>
    <t>MUNICIPALIDAD DE PUNTARENAS</t>
  </si>
  <si>
    <t>MUNICIPALIDAD DE PURISCAL</t>
  </si>
  <si>
    <t>MUNICIPALIDAD DE QUEPOS</t>
  </si>
  <si>
    <t>MUNICIPALIDAD DE SAN CARLOS</t>
  </si>
  <si>
    <t>MUNICIPALIDAD DE SAN ISIDRO DE HEREDIA</t>
  </si>
  <si>
    <t>MUNICIPALIDAD DE SAN JOSE</t>
  </si>
  <si>
    <t>MUNICIPALIDAD DE SAN MATEO</t>
  </si>
  <si>
    <t>MUNICIPALIDAD DE SAN PABLO DE HEREDIA</t>
  </si>
  <si>
    <t>MUNICIPALIDAD DE SAN RAFAEL DE HEREDIA</t>
  </si>
  <si>
    <t>MUNICIPALIDAD DE SAN RAMON</t>
  </si>
  <si>
    <t>MUNICIPALIDAD DE SANTA ANA</t>
  </si>
  <si>
    <t>MUNICIPALIDAD DE SANTA BARBARA DE HEREDIA</t>
  </si>
  <si>
    <t>MUNICIPALIDAD DE SANTA CRUZ</t>
  </si>
  <si>
    <t>MUNICIPALIDAD DE SANTO DOMINGO DE HEREDIA</t>
  </si>
  <si>
    <t>MUNICIPALIDAD DE SARAPIQUI</t>
  </si>
  <si>
    <t>MUNICIPALIDAD DE SIQUIRRES</t>
  </si>
  <si>
    <t>MUNICIPALIDAD DE TALAMANCA</t>
  </si>
  <si>
    <t>MUNICIPALIDAD DE TARRAZU</t>
  </si>
  <si>
    <t>MUNICIPALIDAD DE TIBAS</t>
  </si>
  <si>
    <t>MUNICIPALIDAD DE TILARAN</t>
  </si>
  <si>
    <t>MUNICIPALIDAD DE TURRIALBA</t>
  </si>
  <si>
    <t>MUNICIPALIDAD DE TURRUBARES</t>
  </si>
  <si>
    <t>MUNICIPALIDAD DE UPALA</t>
  </si>
  <si>
    <t>MUNICIPALIDAD DE VALVERDE VEGA</t>
  </si>
  <si>
    <t>MUNICIPALIDAD DE VASQUEZ DE CORONADO</t>
  </si>
  <si>
    <t>MUNICIPALIDAD DE ZARCERO</t>
  </si>
  <si>
    <t>IGM-2018</t>
  </si>
  <si>
    <t>Competente</t>
  </si>
  <si>
    <t>Total</t>
  </si>
  <si>
    <t>2.1.1 - Instrumentos de planificación</t>
  </si>
  <si>
    <t>Periodo</t>
  </si>
  <si>
    <t>Consecutivo Pregunta</t>
  </si>
  <si>
    <t>¿Se cuenta con:</t>
  </si>
  <si>
    <t>¿Tiene?</t>
  </si>
  <si>
    <t>% a obtener</t>
  </si>
  <si>
    <t>% obtenido</t>
  </si>
  <si>
    <t>Desde el año</t>
  </si>
  <si>
    <t>Hasta el año</t>
  </si>
  <si>
    <t>¿Orienta a la planificación de corto plazo?</t>
  </si>
  <si>
    <t xml:space="preserve">Valor obtenido </t>
  </si>
  <si>
    <t>¿Orienta a la planificación de mediano plazo?</t>
  </si>
  <si>
    <t>¿Se brinda seguimiento?</t>
  </si>
  <si>
    <t>¿Informes de ejecución y evaluación de los planes de desarrollo local a largo plazo?</t>
  </si>
  <si>
    <t>N</t>
  </si>
  <si>
    <t>¿Un plan operativo anual?</t>
  </si>
  <si>
    <t>S</t>
  </si>
  <si>
    <t>Un plan de desarrollo local de largo plazo (más de 10 años) que contenga los elementos básicos que orienten el desarrollo del cantón? Ley 8131</t>
  </si>
  <si>
    <t>¿Un plan quinquenal de gestión vial basado, entre otros insumos, en los planes de mediano y largo plazo? Decreto Nro. 34624-MOPT a la Ley No. 8114</t>
  </si>
  <si>
    <t>¿Un Plan de Desarrollo Municipal de mediano plazo basado en el programa del Alcalde y en los planes de largo plazo? Código Municipal</t>
  </si>
  <si>
    <t>¿Informes de ejecución y evaluación de los planes de desarrollo local de mediano plazo?</t>
  </si>
  <si>
    <t>507</t>
  </si>
  <si>
    <t>112</t>
  </si>
  <si>
    <t>101</t>
  </si>
  <si>
    <t>110</t>
  </si>
  <si>
    <t>306</t>
  </si>
  <si>
    <t>106</t>
  </si>
  <si>
    <t>205</t>
  </si>
  <si>
    <t>504</t>
  </si>
  <si>
    <t>402</t>
  </si>
  <si>
    <t>407</t>
  </si>
  <si>
    <t>603</t>
  </si>
  <si>
    <t>506</t>
  </si>
  <si>
    <t>505</t>
  </si>
  <si>
    <t>301</t>
  </si>
  <si>
    <t>Código PC</t>
  </si>
  <si>
    <t>610</t>
  </si>
  <si>
    <t>608</t>
  </si>
  <si>
    <t>118</t>
  </si>
  <si>
    <t>103</t>
  </si>
  <si>
    <t>117</t>
  </si>
  <si>
    <t>308</t>
  </si>
  <si>
    <t>102</t>
  </si>
  <si>
    <t>602</t>
  </si>
  <si>
    <t>408</t>
  </si>
  <si>
    <t>611</t>
  </si>
  <si>
    <t>108</t>
  </si>
  <si>
    <t>607</t>
  </si>
  <si>
    <t>203</t>
  </si>
  <si>
    <t>706</t>
  </si>
  <si>
    <t>215</t>
  </si>
  <si>
    <t>401</t>
  </si>
  <si>
    <t>511</t>
  </si>
  <si>
    <t>304</t>
  </si>
  <si>
    <t>510</t>
  </si>
  <si>
    <t>303</t>
  </si>
  <si>
    <t>120</t>
  </si>
  <si>
    <t>501</t>
  </si>
  <si>
    <t>701</t>
  </si>
  <si>
    <t>214</t>
  </si>
  <si>
    <t>705</t>
  </si>
  <si>
    <t>115</t>
  </si>
  <si>
    <t>604</t>
  </si>
  <si>
    <t>107</t>
  </si>
  <si>
    <t>114</t>
  </si>
  <si>
    <t>509</t>
  </si>
  <si>
    <t>206</t>
  </si>
  <si>
    <t>502</t>
  </si>
  <si>
    <t>307</t>
  </si>
  <si>
    <t>209</t>
  </si>
  <si>
    <t>605</t>
  </si>
  <si>
    <t>207</t>
  </si>
  <si>
    <t>302</t>
  </si>
  <si>
    <t>609</t>
  </si>
  <si>
    <t>119</t>
  </si>
  <si>
    <t>208</t>
  </si>
  <si>
    <t>702</t>
  </si>
  <si>
    <t>601</t>
  </si>
  <si>
    <t>104</t>
  </si>
  <si>
    <t>606</t>
  </si>
  <si>
    <t>210</t>
  </si>
  <si>
    <t>406</t>
  </si>
  <si>
    <t>204</t>
  </si>
  <si>
    <t>409</t>
  </si>
  <si>
    <t>405</t>
  </si>
  <si>
    <t>202</t>
  </si>
  <si>
    <t>109</t>
  </si>
  <si>
    <t>404</t>
  </si>
  <si>
    <t>503</t>
  </si>
  <si>
    <t>403</t>
  </si>
  <si>
    <t>410</t>
  </si>
  <si>
    <t>703</t>
  </si>
  <si>
    <t>704</t>
  </si>
  <si>
    <t>105</t>
  </si>
  <si>
    <t>113</t>
  </si>
  <si>
    <t>508</t>
  </si>
  <si>
    <t>305</t>
  </si>
  <si>
    <t>116</t>
  </si>
  <si>
    <t>213</t>
  </si>
  <si>
    <t>212</t>
  </si>
  <si>
    <t>111</t>
  </si>
  <si>
    <t>211</t>
  </si>
  <si>
    <t>201</t>
  </si>
  <si>
    <t>216</t>
  </si>
  <si>
    <t>San José</t>
  </si>
  <si>
    <t>Escazú</t>
  </si>
  <si>
    <t>Desamparados</t>
  </si>
  <si>
    <t>Puriscal</t>
  </si>
  <si>
    <t>Tarrazú</t>
  </si>
  <si>
    <t>Aserrí</t>
  </si>
  <si>
    <t>Mora</t>
  </si>
  <si>
    <t>Goicoechea</t>
  </si>
  <si>
    <t>Santa Ana</t>
  </si>
  <si>
    <t>Alajuelita</t>
  </si>
  <si>
    <t>Vázquez de Coronado</t>
  </si>
  <si>
    <t>Acosta</t>
  </si>
  <si>
    <t>Tibás</t>
  </si>
  <si>
    <t>Moravia</t>
  </si>
  <si>
    <t>Montes de Oca</t>
  </si>
  <si>
    <t>Turrubares</t>
  </si>
  <si>
    <t>Dota</t>
  </si>
  <si>
    <t>Curridabat</t>
  </si>
  <si>
    <t>Pérez Zeledón</t>
  </si>
  <si>
    <t>León Cortés</t>
  </si>
  <si>
    <t>Alajuela</t>
  </si>
  <si>
    <t>San Ramón</t>
  </si>
  <si>
    <t>Grecia</t>
  </si>
  <si>
    <t>San Mateo</t>
  </si>
  <si>
    <t>Atenas</t>
  </si>
  <si>
    <t>Naranjo</t>
  </si>
  <si>
    <t>Palmares</t>
  </si>
  <si>
    <t>Poás</t>
  </si>
  <si>
    <t>Orotina</t>
  </si>
  <si>
    <t>San Carlos</t>
  </si>
  <si>
    <t>Zarcero</t>
  </si>
  <si>
    <t>Valverde Vega</t>
  </si>
  <si>
    <t>Upala</t>
  </si>
  <si>
    <t>Los Chiles</t>
  </si>
  <si>
    <t>Guatuso</t>
  </si>
  <si>
    <t>Cartago</t>
  </si>
  <si>
    <t>Paraíso</t>
  </si>
  <si>
    <t>La Unión</t>
  </si>
  <si>
    <t>Jiménez</t>
  </si>
  <si>
    <t>Turrialba</t>
  </si>
  <si>
    <t>Alvarado</t>
  </si>
  <si>
    <t>Oreamuno</t>
  </si>
  <si>
    <t>El Guarco</t>
  </si>
  <si>
    <t>Heredia</t>
  </si>
  <si>
    <t>Barva</t>
  </si>
  <si>
    <t>Santo Domingo</t>
  </si>
  <si>
    <t>Santa Bárbara</t>
  </si>
  <si>
    <t>San Rafael</t>
  </si>
  <si>
    <t>San Isidro</t>
  </si>
  <si>
    <t>Belén</t>
  </si>
  <si>
    <t>Flores</t>
  </si>
  <si>
    <t>San Pablo</t>
  </si>
  <si>
    <t>Sarapiquí</t>
  </si>
  <si>
    <t>Liberia</t>
  </si>
  <si>
    <t>Nicoya</t>
  </si>
  <si>
    <t>Santa Cruz</t>
  </si>
  <si>
    <t>Bagaces</t>
  </si>
  <si>
    <t>Carrillo</t>
  </si>
  <si>
    <t>Cañas</t>
  </si>
  <si>
    <t>Abangares</t>
  </si>
  <si>
    <t>Tilarán</t>
  </si>
  <si>
    <t>Nandayure</t>
  </si>
  <si>
    <t>La Cruz</t>
  </si>
  <si>
    <t>Hojancha</t>
  </si>
  <si>
    <t>Puntarenas</t>
  </si>
  <si>
    <t>Esparza</t>
  </si>
  <si>
    <t>Buenos Aires</t>
  </si>
  <si>
    <t>Montes de Oro</t>
  </si>
  <si>
    <t>Osa</t>
  </si>
  <si>
    <t>Aguirre</t>
  </si>
  <si>
    <t>Golfito</t>
  </si>
  <si>
    <t>Coto Brus</t>
  </si>
  <si>
    <t>Parrita</t>
  </si>
  <si>
    <t>Corredores</t>
  </si>
  <si>
    <t>Garabito</t>
  </si>
  <si>
    <t>Limón</t>
  </si>
  <si>
    <t>Pococí</t>
  </si>
  <si>
    <t>Siquirres</t>
  </si>
  <si>
    <t>Talamanca</t>
  </si>
  <si>
    <t>Matina</t>
  </si>
  <si>
    <t>Guácimo</t>
  </si>
  <si>
    <t>Total general</t>
  </si>
  <si>
    <t>Suma de Total</t>
  </si>
  <si>
    <t>Quepos</t>
  </si>
  <si>
    <t>Río Cuarto</t>
  </si>
  <si>
    <t>Acceso a la información</t>
  </si>
  <si>
    <t>Rendición de cuentas</t>
  </si>
  <si>
    <t>Participación ciudadana</t>
  </si>
  <si>
    <t>Datos abiertos de gobierno</t>
  </si>
  <si>
    <t>Seguridad</t>
  </si>
  <si>
    <t>Capital social</t>
  </si>
  <si>
    <t>Fortaleza municipal</t>
  </si>
  <si>
    <t>Transparencia municipal</t>
  </si>
  <si>
    <t>Compromiso  con la sostenibilidad</t>
  </si>
  <si>
    <t>Infraestructura de transporte</t>
  </si>
  <si>
    <t>Redes de datos móviles (internet)</t>
  </si>
  <si>
    <t>Redes de voz móvil (telefonía)</t>
  </si>
  <si>
    <t>Redes de datos fijas (internet)</t>
  </si>
  <si>
    <t>Salud</t>
  </si>
  <si>
    <t>Crecimiento constructivo</t>
  </si>
  <si>
    <t>Tasa de homicidio</t>
  </si>
  <si>
    <t>Tasa de asaltos</t>
  </si>
  <si>
    <t>Tasa de hurto</t>
  </si>
  <si>
    <t>Tasa de robos</t>
  </si>
  <si>
    <t>Tasa de robo de vehículos</t>
  </si>
  <si>
    <t>Tasa de tacha de vehículos</t>
  </si>
  <si>
    <t>Participación estructural en elecciones nacionales</t>
  </si>
  <si>
    <t>Participación actual en elecciones nacionales</t>
  </si>
  <si>
    <t>Participación estructural en elecciones municipales</t>
  </si>
  <si>
    <t>Participación actual en elecciones municipales</t>
  </si>
  <si>
    <t>Promoción de la participación ciudadana</t>
  </si>
  <si>
    <t>E-Municipalidad</t>
  </si>
  <si>
    <t>Auto control municipal</t>
  </si>
  <si>
    <t>Auto evaluación de riesgos</t>
  </si>
  <si>
    <t>Fortaleza de la planificación</t>
  </si>
  <si>
    <t>Transparencia presupuestaria a la ciudadanía</t>
  </si>
  <si>
    <t>Inversión per cápita en servicios comunitarios</t>
  </si>
  <si>
    <t>Inversión de capital per cápita</t>
  </si>
  <si>
    <t>Dependencia financiera de transferencias del Estado</t>
  </si>
  <si>
    <t xml:space="preserve"> Cobertura del servicio de recolección de residuos</t>
  </si>
  <si>
    <t>Sostenibilidad de operación del servicio de recolección de residuos</t>
  </si>
  <si>
    <t>Sostenibilidad de operación del servicio de disposición y tratamiento de residuos</t>
  </si>
  <si>
    <t>Estado de la red vial cantonal</t>
  </si>
  <si>
    <t>Inversión media por Km en red y seguridad vial</t>
  </si>
  <si>
    <t>Otra infraestructura de transporte</t>
  </si>
  <si>
    <t>Distancia a aeropuerto</t>
  </si>
  <si>
    <t>Distancia a puerto</t>
  </si>
  <si>
    <t>Atraso promedio en carretera</t>
  </si>
  <si>
    <t>Atascos en carretera</t>
  </si>
  <si>
    <t>Hogares con acceso a agua potable</t>
  </si>
  <si>
    <t>Hogares con acceso a electricidad</t>
  </si>
  <si>
    <t>Hogares con acceso a eliminación de excretas</t>
  </si>
  <si>
    <t>Cobertura del servicio de parques y obras de ornato</t>
  </si>
  <si>
    <t>Cobertura del servicio de aseo de vías y sitios públicos</t>
  </si>
  <si>
    <t>Inversión per cápita en infraestructura con proyección social</t>
  </si>
  <si>
    <t>Desempeño de velocidad de descarga 3G</t>
  </si>
  <si>
    <t>Desempeño de velocidad de subida 3G</t>
  </si>
  <si>
    <t>Latencia de la red 3G</t>
  </si>
  <si>
    <t>Desempeño de velocidad de descarga 4G</t>
  </si>
  <si>
    <t>Desempeño de velocidad de subida 4G</t>
  </si>
  <si>
    <t>Latencia de la red 4G</t>
  </si>
  <si>
    <t>Llamadas no interrumpidas 2G</t>
  </si>
  <si>
    <t>Llamadas exitosas 2G</t>
  </si>
  <si>
    <t>Calidad de voz 2G</t>
  </si>
  <si>
    <t>Tiempo establecimiento llamadas 2G</t>
  </si>
  <si>
    <t>Llamadas no interrumpidas 3G</t>
  </si>
  <si>
    <t>Llamadas exitosas 3G</t>
  </si>
  <si>
    <t>Calidad de voz 3G</t>
  </si>
  <si>
    <t>Tiempo establecimiento llamadas 3G</t>
  </si>
  <si>
    <t>Suscripciones a Internet de banda ancha fija</t>
  </si>
  <si>
    <t>Operadoras de internet por cantón</t>
  </si>
  <si>
    <t>Hogares con acceso teléfonos celulares</t>
  </si>
  <si>
    <t>Hogares con acceso a computadoras</t>
  </si>
  <si>
    <t>Hogares con acceso a internet</t>
  </si>
  <si>
    <t>Estudiantes con acceso a internet en sus hogares</t>
  </si>
  <si>
    <t>Red de banda ancha educativa</t>
  </si>
  <si>
    <t>Esperanza de vida</t>
  </si>
  <si>
    <t>Escolaridad de la población adulta</t>
  </si>
  <si>
    <t>Población adulta con secundaria concluida</t>
  </si>
  <si>
    <t>Tasa de técnicos graduados en Tecnologías de Información y Comunicación</t>
  </si>
  <si>
    <t>Tasa de técnicos graduados en Turismo</t>
  </si>
  <si>
    <t>Tasa de técnicos graduados en Inglés</t>
  </si>
  <si>
    <t>Tasa de técnicos graduados en otros campos</t>
  </si>
  <si>
    <t>Tasa de graduados en Ingeniería y Tecnología</t>
  </si>
  <si>
    <t>Tasa de graduados en Ciencias Médicas</t>
  </si>
  <si>
    <t>Tasa de graduados en Ciencias Exactas y Naturales</t>
  </si>
  <si>
    <t>Tasa de graduados en Ciencias Agrícolas</t>
  </si>
  <si>
    <t>Proporción de alumnos por maestro en educación primaria</t>
  </si>
  <si>
    <t>Proporción de alumnos por maestro en educación secundaria</t>
  </si>
  <si>
    <t>Tasa bruta de escolaridad en educación preescolar</t>
  </si>
  <si>
    <t>Tasa bruta de escolaridad en educación secundaria</t>
  </si>
  <si>
    <t>Competencia matemática</t>
  </si>
  <si>
    <t>Competencia lectora</t>
  </si>
  <si>
    <t>Competencia científica</t>
  </si>
  <si>
    <t>Competencia segundo idioma</t>
  </si>
  <si>
    <t>Tasa de graduación de educación secundaria</t>
  </si>
  <si>
    <t>Relación de compra</t>
  </si>
  <si>
    <t>Relaciones de venta</t>
  </si>
  <si>
    <t>Intermediación</t>
  </si>
  <si>
    <t>Cohesión local</t>
  </si>
  <si>
    <t>Cantidad de cantones con los que se relaciona</t>
  </si>
  <si>
    <t>Cantidad de lazos creados</t>
  </si>
  <si>
    <t>Extensión de las construcciones</t>
  </si>
  <si>
    <t>Crecimiento del área de construcción de viviendas</t>
  </si>
  <si>
    <t>Crecimiento del área de construcción de comercio</t>
  </si>
  <si>
    <t>Crecimiento del área de construcción de industria</t>
  </si>
  <si>
    <t>Crecimiento del área de construcción de servicios</t>
  </si>
  <si>
    <t>PC</t>
  </si>
  <si>
    <t>canton</t>
  </si>
  <si>
    <t>Crecimiento suscripciones a Internet de banda ancha fija</t>
  </si>
  <si>
    <t>operadoras</t>
  </si>
  <si>
    <t>Belen</t>
  </si>
  <si>
    <t>Paraiso</t>
  </si>
  <si>
    <t>Alfaro Ruiz</t>
  </si>
  <si>
    <t>Jimenez</t>
  </si>
  <si>
    <t>León Cortes</t>
  </si>
  <si>
    <t>Encadenamientos productivos</t>
  </si>
  <si>
    <t>Demanda energética</t>
  </si>
  <si>
    <t>Consumo eléctrico comercial</t>
  </si>
  <si>
    <t>Consumo eléctrico residencial</t>
  </si>
  <si>
    <t>Consumo eléctrico industrial</t>
  </si>
  <si>
    <t>Administración presupuestaria</t>
  </si>
  <si>
    <t>Conectividad vial</t>
  </si>
  <si>
    <t>Acceso a servicios públicos</t>
  </si>
  <si>
    <t>Servicios públicos municipales</t>
  </si>
  <si>
    <t>Acceso a TICs en hogares</t>
  </si>
  <si>
    <t>Acceso a TICs en el sistema educativo</t>
  </si>
  <si>
    <t>Escolaridad media la fuerza laboral actual</t>
  </si>
  <si>
    <t>Habilidades técnicas de la fuerza laboral actual</t>
  </si>
  <si>
    <t>Habilidades en ciencia y tecnología de la fuerza laboral actual</t>
  </si>
  <si>
    <t>Cobertura educativa</t>
  </si>
  <si>
    <t>Competencias de la fuerza de trabajo futura</t>
  </si>
  <si>
    <t>Estaciones de servicio por cada 100 km de red vial</t>
  </si>
  <si>
    <t>Hogares con acceso a agua por tubería</t>
  </si>
  <si>
    <t>Hogares con acceso a eliminación de basura</t>
  </si>
  <si>
    <t>Estudiantes por computadora</t>
  </si>
  <si>
    <t>Centros educativos con acceso al PRONIE</t>
  </si>
  <si>
    <t>Pilar 1 Instituciones</t>
  </si>
  <si>
    <t>Pilar 2 Infraestructura</t>
  </si>
  <si>
    <t>Pilar 3 Adopción de las tecnologías de información y comunicación</t>
  </si>
  <si>
    <t>Pilar 4 Salud</t>
  </si>
  <si>
    <t>Pilar 5 Habilidades</t>
  </si>
  <si>
    <t>Pilar 6 Económico y de mercados</t>
  </si>
  <si>
    <t>Cuenta de COD ZF</t>
  </si>
  <si>
    <t>Residuos valorizables</t>
  </si>
  <si>
    <t>Currículo completo</t>
  </si>
  <si>
    <t>Estudiantes de educación preescolar que reciben lecciones de inglés</t>
  </si>
  <si>
    <t>Estudiantes de educación preescolar que reciben lecciones de informática</t>
  </si>
  <si>
    <t>Estudiantes de educación primaria que reciben lecciones de inglés</t>
  </si>
  <si>
    <t>Estudiantes de educación primaria que reciben lecciones de informática</t>
  </si>
  <si>
    <t>Estudiantes que educación primaria que reciben otras asignaturas especiales</t>
  </si>
  <si>
    <t>CANTÓN</t>
  </si>
  <si>
    <t>Precio medio residencial</t>
  </si>
  <si>
    <t>Precio medio industrial</t>
  </si>
  <si>
    <t>Escazu</t>
  </si>
  <si>
    <t>Tibas</t>
  </si>
  <si>
    <t>Costo eléctrico residencial</t>
  </si>
  <si>
    <t>Costo eléctrico industrial</t>
  </si>
  <si>
    <t>Tasa de mortalidad infantil</t>
  </si>
  <si>
    <t>total</t>
  </si>
  <si>
    <t>Embarazo adolescente o  nacimientos</t>
  </si>
  <si>
    <t>HUETAR CARIBE</t>
  </si>
  <si>
    <t>CENTRAL</t>
  </si>
  <si>
    <t>HUETAR NORTE</t>
  </si>
  <si>
    <t>Puntaje</t>
  </si>
  <si>
    <t>Posición</t>
  </si>
  <si>
    <t>PILARES (EN PUNTAJE COMPARABLE DE 0 A 100 PUNTOS)</t>
  </si>
  <si>
    <t>DIMENSIONES (EN PUNTAJE COMPARABLE DE 0 A 100 PUNTOS)</t>
  </si>
  <si>
    <t>INDICADORES (EN PUNTAJE COMPARABLE DE 0 A 100 PUNTOS)</t>
  </si>
  <si>
    <t>INDICADORES (EN ESCALA ORIGINAL) - DISTITAS UNIDADES DE MEDIDA</t>
  </si>
  <si>
    <t>Índice principal (ICN)</t>
  </si>
  <si>
    <t>puntos</t>
  </si>
  <si>
    <t>UNIDAD DE MEDIDA</t>
  </si>
  <si>
    <t>puntos porcentuales</t>
  </si>
  <si>
    <t>colones</t>
  </si>
  <si>
    <t>1=Tiene</t>
  </si>
  <si>
    <t>1=tiene</t>
  </si>
  <si>
    <t>Km</t>
  </si>
  <si>
    <t>segundos por cada 100 metros</t>
  </si>
  <si>
    <t>atascos anuales por cada 100 metros</t>
  </si>
  <si>
    <t>estudiantes por computadora</t>
  </si>
  <si>
    <t>años</t>
  </si>
  <si>
    <t>alumnos por maestro</t>
  </si>
  <si>
    <t>cantones</t>
  </si>
  <si>
    <t>lazos</t>
  </si>
  <si>
    <t>Gigawatt hora</t>
  </si>
  <si>
    <t>colones por KwH</t>
  </si>
  <si>
    <t>RANKING EN PILARES</t>
  </si>
  <si>
    <t>RANGING EN DIMENSIONES</t>
  </si>
  <si>
    <t>RANKING EN INDICADORES</t>
  </si>
  <si>
    <t>Desempeño</t>
  </si>
  <si>
    <t>Excepcional</t>
  </si>
  <si>
    <t>Emergente</t>
  </si>
  <si>
    <t>Limitado</t>
  </si>
  <si>
    <t>Deficiente</t>
  </si>
  <si>
    <t>0 a 14</t>
  </si>
  <si>
    <t>15 a 64</t>
  </si>
  <si>
    <t>65 o mas</t>
  </si>
  <si>
    <t>Población total</t>
  </si>
  <si>
    <t>De 0 a 14 años</t>
  </si>
  <si>
    <t>De 65 años o más</t>
  </si>
  <si>
    <t>De 15 a 64 años</t>
  </si>
  <si>
    <t>PROVINCIA</t>
  </si>
  <si>
    <t>DISTRITO</t>
  </si>
  <si>
    <t>POBLADO</t>
  </si>
  <si>
    <t>NOM_MIDE</t>
  </si>
  <si>
    <t>VOLCAN</t>
  </si>
  <si>
    <t>LONGO MAI</t>
  </si>
  <si>
    <t>BRUNCA</t>
  </si>
  <si>
    <t>SABALITO</t>
  </si>
  <si>
    <t>BRASILIA</t>
  </si>
  <si>
    <t>PIEDRAS BLANCAS</t>
  </si>
  <si>
    <t>SAN MARTIN</t>
  </si>
  <si>
    <t>SAN RAFAEL ARRIBA</t>
  </si>
  <si>
    <t>SAN JUAN DE DIOS</t>
  </si>
  <si>
    <t>COLORADO</t>
  </si>
  <si>
    <t>SAN FRANCISCO</t>
  </si>
  <si>
    <t>VALLE LA ESTRELLA</t>
  </si>
  <si>
    <t>DUCHARI</t>
  </si>
  <si>
    <t>DUACARI</t>
  </si>
  <si>
    <t>EL LIMBO</t>
  </si>
  <si>
    <t>GUANACASTE</t>
  </si>
  <si>
    <t>PALMIRA</t>
  </si>
  <si>
    <t>AGUA CALIENTE</t>
  </si>
  <si>
    <t>CHOROTEGA</t>
  </si>
  <si>
    <t>PAVON</t>
  </si>
  <si>
    <t>LA HONDA</t>
  </si>
  <si>
    <t>SANTA CECILIA</t>
  </si>
  <si>
    <t>SAN DIMAS</t>
  </si>
  <si>
    <t>SANTA ELENA</t>
  </si>
  <si>
    <t>LOS ANGELES</t>
  </si>
  <si>
    <t>SAN ANTONIO</t>
  </si>
  <si>
    <t>LOS ÁNGELES</t>
  </si>
  <si>
    <t>PUNTA CORTES</t>
  </si>
  <si>
    <t>LOS LEDEZMA</t>
  </si>
  <si>
    <t>CUATRO ESQUINAS</t>
  </si>
  <si>
    <t>SAN JERONIMO</t>
  </si>
  <si>
    <t>SAN GERARDO</t>
  </si>
  <si>
    <t>POCOSOL</t>
  </si>
  <si>
    <t>SAN LUIS</t>
  </si>
  <si>
    <t>MAYORGA</t>
  </si>
  <si>
    <t>BUENAVISTA</t>
  </si>
  <si>
    <t>MONICO</t>
  </si>
  <si>
    <t>CUREÑA</t>
  </si>
  <si>
    <t>REMOLINITOS</t>
  </si>
  <si>
    <t>MOGOTE</t>
  </si>
  <si>
    <t>RINCÓN DE LA CRUZ</t>
  </si>
  <si>
    <t>ZAPOTE</t>
  </si>
  <si>
    <t>EL JARDIN</t>
  </si>
  <si>
    <t>SANTA RITA</t>
  </si>
  <si>
    <t>SAN JUAN</t>
  </si>
  <si>
    <t>TIERRAS MORENAS</t>
  </si>
  <si>
    <t>SARDINAL</t>
  </si>
  <si>
    <t>ALTOS DEL ROBLE</t>
  </si>
  <si>
    <t>LOURDES</t>
  </si>
  <si>
    <t>SAN MARCOS</t>
  </si>
  <si>
    <t>EL RUBI</t>
  </si>
  <si>
    <t>SAN ANDRES</t>
  </si>
  <si>
    <t>SANTA EULALIA</t>
  </si>
  <si>
    <t>CORAZON DE JESUS</t>
  </si>
  <si>
    <t>TEMPATE</t>
  </si>
  <si>
    <t>PUERTO POTRERO</t>
  </si>
  <si>
    <t>PEÑAS BLANCAS</t>
  </si>
  <si>
    <t>JAÚURI</t>
  </si>
  <si>
    <t>CONCEPCION</t>
  </si>
  <si>
    <t>ROXANA</t>
  </si>
  <si>
    <t>DULCE NOMBRE</t>
  </si>
  <si>
    <t>SIERRA</t>
  </si>
  <si>
    <t>CAMPOS DE ORO</t>
  </si>
  <si>
    <t>LA AURORA</t>
  </si>
  <si>
    <t>SAN LORENZO</t>
  </si>
  <si>
    <t>TALOLINGA</t>
  </si>
  <si>
    <t>MONTE VERDE</t>
  </si>
  <si>
    <t>PACIFICO CENTRAL</t>
  </si>
  <si>
    <t>REVENTAZON</t>
  </si>
  <si>
    <t>BARRA DE PARISMINA</t>
  </si>
  <si>
    <t>VARABLANCA</t>
  </si>
  <si>
    <t>VIRGEN DEL SOCORRO</t>
  </si>
  <si>
    <t>SAN JUAN DE LAJAS</t>
  </si>
  <si>
    <t>UNION</t>
  </si>
  <si>
    <t>TORO AMARILLO</t>
  </si>
  <si>
    <t>BAJOS TORO AMARILLO</t>
  </si>
  <si>
    <t>CIRRI SUR</t>
  </si>
  <si>
    <t>LA PALMITA</t>
  </si>
  <si>
    <t>LAS MESAS</t>
  </si>
  <si>
    <t>SABANILLA</t>
  </si>
  <si>
    <t>BATAN</t>
  </si>
  <si>
    <t>GOSHEN</t>
  </si>
  <si>
    <t>LOS CARTAGOS</t>
  </si>
  <si>
    <t>BOLIVAR</t>
  </si>
  <si>
    <t>CAJON ARRIBA</t>
  </si>
  <si>
    <t>SABANA REDONDA</t>
  </si>
  <si>
    <t>BAJOS DEL TIGRE</t>
  </si>
  <si>
    <t>SAN JOSE MONTAÑA</t>
  </si>
  <si>
    <t>SACRAMENTO</t>
  </si>
  <si>
    <t>LOS CERRILLOS</t>
  </si>
  <si>
    <t>COLON</t>
  </si>
  <si>
    <t>SANTIAGO</t>
  </si>
  <si>
    <t>SAN AGUSTIN</t>
  </si>
  <si>
    <t>LAS CHORRERAS</t>
  </si>
  <si>
    <t>CASCAJAL</t>
  </si>
  <si>
    <t>MONSERRAT</t>
  </si>
  <si>
    <t>BONILLA</t>
  </si>
  <si>
    <t>BARRANTES</t>
  </si>
  <si>
    <t>POTRERO CERRADO</t>
  </si>
  <si>
    <t>ORIENTAL</t>
  </si>
  <si>
    <t>VISTA DE MAR</t>
  </si>
  <si>
    <t>LA RIBERA</t>
  </si>
  <si>
    <t>JESUS JIMENEZ ZAMORA</t>
  </si>
  <si>
    <t>RANCHO REDONDO</t>
  </si>
  <si>
    <t>URUCA</t>
  </si>
  <si>
    <t>ROSITTER CARBALLO</t>
  </si>
  <si>
    <t>POZOS</t>
  </si>
  <si>
    <t>LA PASTORA</t>
  </si>
  <si>
    <t>PACAYAS</t>
  </si>
  <si>
    <t>GUACHIPELIN</t>
  </si>
  <si>
    <t>BRASIL</t>
  </si>
  <si>
    <t>GRANADILLA</t>
  </si>
  <si>
    <t>GRANADILLA NORTE</t>
  </si>
  <si>
    <t>SAN FELIPE</t>
  </si>
  <si>
    <t>JUAN VIÑAS</t>
  </si>
  <si>
    <t>GRIFO ALTO</t>
  </si>
  <si>
    <t>GRIFO BAJO</t>
  </si>
  <si>
    <t>TARCOLES</t>
  </si>
  <si>
    <t>CUARROS</t>
  </si>
  <si>
    <t>TEJAR</t>
  </si>
  <si>
    <t>SANTA GERTRUDIS</t>
  </si>
  <si>
    <t>PALMICHAL</t>
  </si>
  <si>
    <t>CAHUITA</t>
  </si>
  <si>
    <t>BORDON</t>
  </si>
  <si>
    <t>BAJO LOS ANGELES</t>
  </si>
  <si>
    <t>JARDIN</t>
  </si>
  <si>
    <t>BAJO CANET</t>
  </si>
  <si>
    <t>PARAMO</t>
  </si>
  <si>
    <t>VILLA MILLS</t>
  </si>
  <si>
    <t>CERROS ARRIBA</t>
  </si>
  <si>
    <t>CORREDOR</t>
  </si>
  <si>
    <t>CAMPO DOS Y MEDIO</t>
  </si>
  <si>
    <t>PERFIL CANTONAL</t>
  </si>
  <si>
    <t>Instituciones</t>
  </si>
  <si>
    <t>Infraestructura</t>
  </si>
  <si>
    <t>Habilidades</t>
  </si>
  <si>
    <t>Económico</t>
  </si>
  <si>
    <t>Desempeño por pilares</t>
  </si>
  <si>
    <t>Puntaje:</t>
  </si>
  <si>
    <t>Posición:</t>
  </si>
  <si>
    <t>Desempeño:</t>
  </si>
  <si>
    <t>/ 82</t>
  </si>
  <si>
    <t>El pilar con mayor puntuación fue:</t>
  </si>
  <si>
    <t>con</t>
  </si>
  <si>
    <t>El pilar con menor puntuación fue:</t>
  </si>
  <si>
    <t>Adopción de TIC's</t>
  </si>
  <si>
    <t>Características</t>
  </si>
  <si>
    <t>ocupando la posición n°</t>
  </si>
  <si>
    <t>pts.</t>
  </si>
  <si>
    <t>/ 100</t>
  </si>
  <si>
    <t>"Muestra altos estándares en la mayoría de dimensiones que conforman el ICN"</t>
  </si>
  <si>
    <t>"Muestra condiciones óptimas en la mayoría de dimensiones que conforman el ICN"</t>
  </si>
  <si>
    <t>"Evidencia condiciones sub óptimas en la mayoría de dimensiones que conforman el ICN"</t>
  </si>
  <si>
    <t>"Presenta puntajes extremadamente bajos en la mayoría de dimensiones que conforman el ICN"</t>
  </si>
  <si>
    <t>"Presenta posibilidades de crecimiento en algunas de las dimensiones para mejorar el desempeño"</t>
  </si>
  <si>
    <t>Distritos:</t>
  </si>
  <si>
    <t>Distrito</t>
  </si>
  <si>
    <t>Habilidades técnicas</t>
  </si>
  <si>
    <t>Habilidades en ciencia y tecnología</t>
  </si>
  <si>
    <t>Competencias básicas</t>
  </si>
  <si>
    <t>Escolaridad media</t>
  </si>
  <si>
    <t>Dimensión / Posición</t>
  </si>
  <si>
    <t>maximo</t>
  </si>
  <si>
    <t>minimo</t>
  </si>
  <si>
    <t>rango quntil</t>
  </si>
  <si>
    <t>Pilar 1: Instituciones</t>
  </si>
  <si>
    <t>Pilar 2: Infraestructura</t>
  </si>
  <si>
    <t>Pilar 3: Adopción de tecnologías de información y comunicación</t>
  </si>
  <si>
    <t>Pilar 4: Salud</t>
  </si>
  <si>
    <t>Pilar 5: Habilidades y competencias</t>
  </si>
  <si>
    <t>Pilar 6: Económico y de mercados</t>
  </si>
  <si>
    <t>Pilar / Dimensión / Indicador</t>
  </si>
  <si>
    <t>Datos del Índice de Competitividad Nacional</t>
  </si>
  <si>
    <t>Cobertura del servicio de recolección de residuos</t>
  </si>
  <si>
    <t>Sostenibilidad del servicio de recolección de residuos</t>
  </si>
  <si>
    <t>Sostenibilidad del servicio de tratamiento de residuos</t>
  </si>
  <si>
    <t>Inversión per cápita  en infraestructura  social</t>
  </si>
  <si>
    <t>Crecimiento suscripciones a Internet de banda ancha</t>
  </si>
  <si>
    <t>Tasa de técnicos graduados en TIC's</t>
  </si>
  <si>
    <t>Proporción de alumnos por maestro en primaria</t>
  </si>
  <si>
    <t>Proporción de alumnos por maestro en secundaria</t>
  </si>
  <si>
    <t>Estudiantes de preescolar que reciben  inglés</t>
  </si>
  <si>
    <t>Estudiantes de preescolar que reciben informática</t>
  </si>
  <si>
    <t>Estudiantes de primaria que reciben inglés</t>
  </si>
  <si>
    <t>Estudiantes de primaria que reciben informática</t>
  </si>
  <si>
    <t>Estudiantes de primaria que reciben otras asignaturas</t>
  </si>
  <si>
    <t>Económico y mercados</t>
  </si>
  <si>
    <t>estoyrevisanod que pasa cuando hay empates triples arriba y abajo</t>
  </si>
  <si>
    <t>Dimensiones con mejor desempeño</t>
  </si>
  <si>
    <t>por cada 100 mil habitantes</t>
  </si>
  <si>
    <t>por cada 100 km</t>
  </si>
  <si>
    <t>por cada 1000 nacimientos</t>
  </si>
  <si>
    <t>por cada 1000</t>
  </si>
  <si>
    <t>por cada 100.000 habitantes</t>
  </si>
  <si>
    <t>graduados por cada 100.000 habitantes</t>
  </si>
  <si>
    <t>Dato original</t>
  </si>
  <si>
    <t>(por cada 100.000 habitantes)</t>
  </si>
  <si>
    <t>(segundos por cada 100 metros)</t>
  </si>
  <si>
    <t>(en kilómetros)</t>
  </si>
  <si>
    <t>(por cada 1.000 nacimientos)</t>
  </si>
  <si>
    <t>(en años)</t>
  </si>
  <si>
    <t>Tasa de técnicos graduados otros campos</t>
  </si>
  <si>
    <t>Tasa de graduados Ciencias Exactas y Naturales</t>
  </si>
  <si>
    <t>(Gigawatt hora)</t>
  </si>
  <si>
    <t>(colones por KwH)</t>
  </si>
  <si>
    <t>Provincia:</t>
  </si>
  <si>
    <t>Región:</t>
  </si>
  <si>
    <r>
      <t xml:space="preserve"> </t>
    </r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"Índice de Competitividad Nacional 2020", Consejo de Promoción de la Competitividad (CPC)</t>
    </r>
  </si>
  <si>
    <t>Dimensiones con menor desempeño</t>
  </si>
  <si>
    <t>Las elevadas tasas de delincuencia amenazan la seguridad de sus habitantes y de las empresas allí establecidas.</t>
  </si>
  <si>
    <t>Presenta bajos índices de criminalidad que propician un ambiente seguro para el establecimiento de empresas.</t>
  </si>
  <si>
    <t>Se manifiesta gran respeto a la vida en democracia y sus instituciones, que promueven la confianza y la cooperación.</t>
  </si>
  <si>
    <t>Se ubica en una posición intermedia respecto a la criminalidad, que plantea retos para disminuir sus índices.</t>
  </si>
  <si>
    <t>Presenta bajos niveles de ejercicio del sufragio como función cívica primordial y obligatoria para sus habitantes.</t>
  </si>
  <si>
    <t>Se requiere promover mayor participación ciudadana para disminuir la abstención de voto en rondas electorales.</t>
  </si>
  <si>
    <t>La Municipalidad demuestra altos estándares en planificación de corto y mediano plazo, control interno y evaluación de riesgos.</t>
  </si>
  <si>
    <t>La Municipalidad muestra áreas de mejora en planificación de corto y mediano plazo, control interno y evaluación de riesgos.</t>
  </si>
  <si>
    <t>La Municipalidad evidencia bajos estándares en planificación de corto y mediano plazo, control interno y evaluación de riesgos.</t>
  </si>
  <si>
    <t>La Municipalidad demuestra adecuados mecanismos de rendición de cuentas y legitimidad hacia la ciudadanía.</t>
  </si>
  <si>
    <t>La Municipalidad demuestra inadecuados mecanismos de rendición de cuentas y legitimidad hacia la ciudadanía.</t>
  </si>
  <si>
    <t>La Municipalidad evidencia áreas de mejora en los mecanismos de rendición de cuentas hacia la ciudadanía.</t>
  </si>
  <si>
    <t>Los recursos presupuestarios son fuertemente invertidos en servicios comunitarios y obras de capital con impacto territorial.</t>
  </si>
  <si>
    <t>Los recursos presupuestarios son poco invertidos en servicios comunitarios y obras de capital con impacto territorial.</t>
  </si>
  <si>
    <t>Los recursos presupuestarios presentan niveles intermedios de inversión servicios comunitarios y obras de capital.</t>
  </si>
  <si>
    <t>La Municipalidad implementa acciones y estrategias para un desarrollo sostenible y amigable con el ambiente.</t>
  </si>
  <si>
    <t>La Municipalidad enfrenta desafíos para lograr la promoción de un desarrollo sostenible y amigable con el ambiente.</t>
  </si>
  <si>
    <t>La Municipalidad no promueve un desarrollo sostenible y amigable con el ambiente.</t>
  </si>
  <si>
    <t>La red vial cantonal se encuentra en estado regular, y requiere de mayor inversión para su adecuado mantenimiento.</t>
  </si>
  <si>
    <t>La red vial cantonal se encuentra en buen estado, y se invierten los recursos necesarios para su adecuado mantenimiento.</t>
  </si>
  <si>
    <t>La red vial cantonal se encuentra en deficientes condiciones, y requiere mayor inversión para su adecuado mantenimiento.</t>
  </si>
  <si>
    <t>Se encuentra distante de sitios estratégicos para el comercio, o presenta altos niveles de congestionamiento vial.</t>
  </si>
  <si>
    <t>Se encuentra a una distancia adecuada de sitios estratégicos para el comercio, o presenta niveles medios de congestionamiento.</t>
  </si>
  <si>
    <t>Se encuentra cercano a puertos y aeropuertos estratégicos, o presenta bajos niveles de congestionamiento.</t>
  </si>
  <si>
    <t>Muestra una alta prestación de servicios públicos básicos a la ciudadanía.</t>
  </si>
  <si>
    <t>Los niveles de prestación de servicios públicos necesarios para garantizar un adecuado nivel de vida son deficientes.</t>
  </si>
  <si>
    <t>Presenta retos en la prestación de servicios públicos necesarios para garantizar un adecuado nivel de vida de los ciudadanos.</t>
  </si>
  <si>
    <t>Los recursos municipales son altamente invertidos en infraestructura relacionada con servicios y obras sociales.</t>
  </si>
  <si>
    <t>Los recursos municipales son poco invertidos en infraestructura relacionada con servicios y obras sociales.</t>
  </si>
  <si>
    <t>Presenta un nivel medio de recursos municipales destinados a infraestructura relacionada con servicios y obras sociales.</t>
  </si>
  <si>
    <t>El desempeño de las redes de datos móviles 3G y 4G (internet móvil o celular) es adecuado.</t>
  </si>
  <si>
    <t>El desempeño de las redes de datos móviles 3G y 4G (internet móvil o celular) presenta áreas de mejora.</t>
  </si>
  <si>
    <t>El desempeño de las redes de datos móviles 3G y 4G (internet móvil o celular) es inadecuado.</t>
  </si>
  <si>
    <t>El desempeño de las redes de voz móviles 2G y 3G (telefonía celular) es inadecuado.</t>
  </si>
  <si>
    <t>El desempeño de las redes de voz móviles 2G y 3G (telefonía celular) es adecuado.</t>
  </si>
  <si>
    <t>El desempeño de las redes de voz móviles 2G y 3G (telefonía celular) presenta retos para su mejoría.</t>
  </si>
  <si>
    <t>Las redes de internet fijas de banda ancha tuvieron un crecimiento importante en el último año.</t>
  </si>
  <si>
    <t>Las redes de internet fijas de banda ancha presentan retos para aumentar su cobertura territorial.</t>
  </si>
  <si>
    <t>Las redes de internet fijas de banda ancha presentan se mantienen estancadas o con bajos niveles de penetración.</t>
  </si>
  <si>
    <t>Los hogares acceden a servicios de telecomunicaciones y cuentan con dispositivos para el uso productivo de las tecnologías.</t>
  </si>
  <si>
    <t>Una parte de los hogares no accede a servicios de telecomunicaciones ni cuenta con dispositivos tecnológicos.</t>
  </si>
  <si>
    <t>Una parte importante de los hogares no cuenta con acceso a servicios de internet ni dispositivos tecnológicos.</t>
  </si>
  <si>
    <t>El sistema educativo promueve el uso de las TIC's como herramientas de apoyo para las estrategias pedagógicas</t>
  </si>
  <si>
    <t>El sistema educativo presenta retos de cobertura para lograr que los estudiantes acceder a los recursos digitales disponibles.</t>
  </si>
  <si>
    <t>Muchos estudiantes no cuentan con acceso a internet de banda ancha en centros educativos o en sus hogares.</t>
  </si>
  <si>
    <t>La esperanza de vida de los habitantes es alta y presenta bajos niveles de mortalidad infantil o embarazo adolescente.</t>
  </si>
  <si>
    <t>Presenta altos niveles relativos de mortalidad infantil o embarazo adolescente.</t>
  </si>
  <si>
    <t>Presenta niveles intermedios de mortalidad infantil, embarazo adolescente o esperanza de vida.</t>
  </si>
  <si>
    <t>Un porcentaje importante de la población adulta mayor a 25 años ha concluido la educación secundaria.</t>
  </si>
  <si>
    <t>Una proporción relativamente baja de la población adulta mayor a 25 años ha concluido la educación secundaria.</t>
  </si>
  <si>
    <t>Una baja proporción de la población adulta mayor a 25 años ha concluido la educación secundaria.</t>
  </si>
  <si>
    <t>Una parte importante de su población joven se ha egresado de la educación y formación técnica profesional.</t>
  </si>
  <si>
    <t>Una pequeña parte de su población joven se ha egresado de la educación y formación técnica profesional.</t>
  </si>
  <si>
    <t>Muy pocos habitantes se han egresado de la educación y formación técnica profesional.</t>
  </si>
  <si>
    <t>Una parte importante de los graduados universitarios cuentan con competencias y habilidades en las áreas de Ciencia y Tecnología.</t>
  </si>
  <si>
    <t>Una pequeña parte de los graduados universitarios cuentan con competencias y habilidades en las áreas de Ciencia y Tecnología.</t>
  </si>
  <si>
    <t>Muy pocos de los graduados universitarios cuentan con competencias y habilidades en las áreas de Ciencia y Tecnología.</t>
  </si>
  <si>
    <t>Muestra altas tasas de asistencia a la eduación preescolar (Ciclo Materno Infantl y Transición) y a la educación secundaria.</t>
  </si>
  <si>
    <t>Muestra bajas tasas de asistencia a la eduación preescolar (Ciclo Materno Infantl y Transición) y a la educación secundaria.</t>
  </si>
  <si>
    <t>Presenta retos para merjora las tasas de asistencia a la eduación preescolar (Ciclo Materno Infantl y Transición) y secundaria.</t>
  </si>
  <si>
    <t>Un alto porcentaje de los estudiantes de educación preescolar y primaria reciben lecciones de inglés o de informática educativa.</t>
  </si>
  <si>
    <t>Un bajo porcentaje de los estudiantes de educación preescolar y primaria reciben lecciones de inglés o de informática educativa.</t>
  </si>
  <si>
    <t>No todos los estudiantes de educación preescolar y primaria reciben lecciones de inglés o de informática educativa.</t>
  </si>
  <si>
    <t>Un alto porcentaje de los estudiantes aprueba satisfactoriamente las pruebas para finalizar la educación secundaria.</t>
  </si>
  <si>
    <t>Un bajo porcentaje de los estudiantes aprueba satisfactoriamente las pruebas para finalizar la educación secundaria.</t>
  </si>
  <si>
    <t>Una parte de los estudiantes no aprueba satisfactoriamente las pruebas para finalizar la educación secundaria.</t>
  </si>
  <si>
    <t>Demuestra un alto nivel de relaciones comerciales y encadenamiento productivos con otros cantones.</t>
  </si>
  <si>
    <t>Demuestra un nivel intermedio de relaciones comerciales y encadenamiento productivos con otros cantones.</t>
  </si>
  <si>
    <t>Demuestra un bajo nivel de relaciones comerciales y encadenamiento productivos con otros cantones.</t>
  </si>
  <si>
    <t>Evidenció un alto dinamismo constructivo en obras de vivienda, industria, comercio y/o servicios.</t>
  </si>
  <si>
    <t>Evidenció un bajo dinamismo constructivo en obras de vivienda, industria, comercio y/o servicios.</t>
  </si>
  <si>
    <t>Evidenció un nivel intermedio de dinamismo constructivo en obras de vivienda, industria, comercio y/o servicios.</t>
  </si>
  <si>
    <t>Mostró un alto nivel de consumo eléctrico para vivienda, industria y/o comercio.</t>
  </si>
  <si>
    <t>Mostró un bajo nivel de consumo eléctrico para vivienda, industria y/o comercio.</t>
  </si>
  <si>
    <t>Mostró un nivel intermeio de consumo eléctrico para vivienda, industria y/o comercio.</t>
  </si>
  <si>
    <t>Muy alto</t>
  </si>
  <si>
    <t>Alto</t>
  </si>
  <si>
    <t>Medio</t>
  </si>
  <si>
    <t>Bajo</t>
  </si>
  <si>
    <t>Muy bajo</t>
  </si>
  <si>
    <t>(atascos anuales por cada 100 mts)</t>
  </si>
  <si>
    <t>Indicadores clave</t>
  </si>
  <si>
    <t>Residencial</t>
  </si>
  <si>
    <t>Industrial</t>
  </si>
  <si>
    <t>Costo tarifa eléctrica residencial:</t>
  </si>
  <si>
    <t>Costo tarifa eléctrica comercial:</t>
  </si>
  <si>
    <t>Estudiantes con acceso a internet:</t>
  </si>
  <si>
    <t>bajo y miy bajo</t>
  </si>
  <si>
    <t>ÍNDICE DE COMPETITIVIDAD NACIONAL 2020</t>
  </si>
  <si>
    <r>
      <t xml:space="preserve">Participación actual en elecciones nacionales </t>
    </r>
    <r>
      <rPr>
        <i/>
        <sz val="10"/>
        <color theme="1"/>
        <rFont val="Calibri"/>
        <family val="2"/>
        <scheme val="minor"/>
      </rPr>
      <t>(en puntos porcentuales)</t>
    </r>
  </si>
  <si>
    <r>
      <t>Participación actual en elecciones municipales</t>
    </r>
    <r>
      <rPr>
        <i/>
        <sz val="10"/>
        <color theme="1"/>
        <rFont val="Calibri"/>
        <family val="2"/>
        <scheme val="minor"/>
      </rPr>
      <t xml:space="preserve"> (en puntos porcentuales)</t>
    </r>
  </si>
  <si>
    <t>Residuos valorizables (da tratamiento o no)</t>
  </si>
  <si>
    <t>Notas:</t>
  </si>
  <si>
    <t>1- El ICN se compone de 6 pilares, 25 dimensiones y 110 indicadores.</t>
  </si>
  <si>
    <t>2- "Dato original": corresponde al valor del indicador en la unidad de medida original, que es distinta entre los indicadores.</t>
  </si>
  <si>
    <t>3- Si la unidad de medida del indicador es el porcentaje o la moneda (cólón), se muestra en la columna de "Dato original". Para todos los demás casos, la unidad de medida se muestra a la derecha del nombre del indicador y entre paréntesis.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</si>
</sst>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\ #\ ###\ ##0"/>
    <numFmt numFmtId="168" formatCode="_-* #,##0.0_-;\-* #,##0.0_-;_-* &quot;-&quot;_-;_-@_-"/>
    <numFmt numFmtId="169" formatCode="_-* #,##0.00_-;\-* #,##0.00_-;_-* &quot;-&quot;_-;_-@_-"/>
    <numFmt numFmtId="170" formatCode="_-* #,##0.0_-;\-* #,##0.0_-;_-* &quot;-&quot;?_-;_-@_-"/>
    <numFmt numFmtId="171" formatCode="_-[$₡-140A]* #,##0_-;\-[$₡-140A]* #,##0_-;_-[$₡-140A]* &quot;-&quot;??_-;_-@_-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rgb="FF40404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40404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Helvetica Neue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4C216D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sz val="11"/>
      <color theme="9" tint="0.59999389629810485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9" tint="-0.499984740745262"/>
      <name val="Calibri"/>
      <family val="2"/>
      <scheme val="minor"/>
    </font>
    <font>
      <b/>
      <sz val="10"/>
      <color rgb="FF4C216D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9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B07BD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D0D0D0"/>
      </left>
      <right/>
      <top style="medium">
        <color rgb="FFF0F0F0"/>
      </top>
      <bottom/>
      <diagonal/>
    </border>
    <border>
      <left style="medium">
        <color rgb="FFF0F0F0"/>
      </left>
      <right/>
      <top style="medium">
        <color rgb="FFF0F0F0"/>
      </top>
      <bottom/>
      <diagonal/>
    </border>
    <border>
      <left style="medium">
        <color rgb="FFF0F0F0"/>
      </left>
      <right style="medium">
        <color rgb="FFD0D0D0"/>
      </right>
      <top style="medium">
        <color rgb="FFF0F0F0"/>
      </top>
      <bottom/>
      <diagonal/>
    </border>
    <border>
      <left style="medium">
        <color rgb="FFD0D0D0"/>
      </left>
      <right/>
      <top style="medium">
        <color rgb="FFF0F0F0"/>
      </top>
      <bottom style="medium">
        <color rgb="FFD0D0D0"/>
      </bottom>
      <diagonal/>
    </border>
    <border>
      <left style="medium">
        <color rgb="FFF0F0F0"/>
      </left>
      <right/>
      <top style="medium">
        <color rgb="FFF0F0F0"/>
      </top>
      <bottom style="medium">
        <color rgb="FFD0D0D0"/>
      </bottom>
      <diagonal/>
    </border>
    <border>
      <left/>
      <right/>
      <top style="thin">
        <color indexed="64"/>
      </top>
      <bottom/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16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righ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0" xfId="0" applyFill="1"/>
    <xf numFmtId="0" fontId="12" fillId="0" borderId="0" xfId="0" applyFont="1" applyFill="1"/>
    <xf numFmtId="0" fontId="14" fillId="0" borderId="1" xfId="9" applyFont="1" applyBorder="1" applyAlignment="1">
      <alignment horizontal="left" vertical="top" wrapText="1" indent="1"/>
    </xf>
    <xf numFmtId="167" fontId="14" fillId="0" borderId="1" xfId="9" applyNumberFormat="1" applyFont="1" applyBorder="1" applyAlignment="1">
      <alignment horizontal="right" vertical="center"/>
    </xf>
    <xf numFmtId="167" fontId="14" fillId="3" borderId="1" xfId="9" applyNumberFormat="1" applyFont="1" applyFill="1" applyBorder="1" applyAlignment="1">
      <alignment horizontal="right" vertical="center"/>
    </xf>
    <xf numFmtId="41" fontId="0" fillId="0" borderId="0" xfId="8" applyFont="1"/>
    <xf numFmtId="0" fontId="0" fillId="3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9" fontId="0" fillId="0" borderId="0" xfId="8" applyNumberFormat="1" applyFont="1"/>
    <xf numFmtId="0" fontId="0" fillId="0" borderId="0" xfId="0" pivotButton="1"/>
    <xf numFmtId="0" fontId="0" fillId="0" borderId="0" xfId="0" applyNumberFormat="1"/>
    <xf numFmtId="0" fontId="15" fillId="0" borderId="0" xfId="0" applyFont="1" applyFill="1" applyBorder="1"/>
    <xf numFmtId="168" fontId="0" fillId="0" borderId="0" xfId="8" applyNumberFormat="1" applyFont="1"/>
    <xf numFmtId="168" fontId="0" fillId="0" borderId="0" xfId="0" applyNumberFormat="1"/>
    <xf numFmtId="0" fontId="0" fillId="13" borderId="0" xfId="0" applyFill="1"/>
    <xf numFmtId="170" fontId="0" fillId="0" borderId="0" xfId="0" applyNumberFormat="1"/>
    <xf numFmtId="0" fontId="0" fillId="16" borderId="0" xfId="0" applyFill="1"/>
    <xf numFmtId="0" fontId="0" fillId="8" borderId="0" xfId="0" applyFill="1"/>
    <xf numFmtId="0" fontId="0" fillId="17" borderId="0" xfId="0" applyFill="1"/>
    <xf numFmtId="0" fontId="17" fillId="2" borderId="0" xfId="0" applyFont="1" applyFill="1"/>
    <xf numFmtId="0" fontId="13" fillId="7" borderId="2" xfId="9" applyFont="1" applyFill="1" applyBorder="1" applyAlignment="1">
      <alignment horizontal="center" vertical="center" wrapText="1"/>
    </xf>
    <xf numFmtId="0" fontId="13" fillId="7" borderId="4" xfId="9" applyFont="1" applyFill="1" applyBorder="1" applyAlignment="1">
      <alignment horizontal="center" vertical="center" wrapText="1"/>
    </xf>
    <xf numFmtId="0" fontId="0" fillId="0" borderId="0" xfId="0" applyBorder="1"/>
    <xf numFmtId="0" fontId="0" fillId="19" borderId="0" xfId="0" applyFill="1"/>
    <xf numFmtId="166" fontId="0" fillId="0" borderId="0" xfId="11" applyNumberFormat="1" applyFont="1"/>
    <xf numFmtId="0" fontId="26" fillId="0" borderId="0" xfId="0" applyFont="1"/>
    <xf numFmtId="0" fontId="0" fillId="12" borderId="0" xfId="0" applyFill="1"/>
    <xf numFmtId="0" fontId="0" fillId="6" borderId="0" xfId="0" applyFill="1"/>
    <xf numFmtId="0" fontId="0" fillId="20" borderId="0" xfId="0" applyFill="1"/>
    <xf numFmtId="0" fontId="0" fillId="21" borderId="0" xfId="0" applyFill="1"/>
    <xf numFmtId="0" fontId="0" fillId="15" borderId="0" xfId="0" applyFill="1"/>
    <xf numFmtId="0" fontId="0" fillId="25" borderId="0" xfId="0" applyFill="1"/>
    <xf numFmtId="9" fontId="0" fillId="0" borderId="0" xfId="11" applyFont="1"/>
    <xf numFmtId="0" fontId="0" fillId="14" borderId="0" xfId="0" applyFill="1"/>
    <xf numFmtId="9" fontId="0" fillId="11" borderId="0" xfId="11" applyFont="1" applyFill="1"/>
    <xf numFmtId="0" fontId="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/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2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0" fillId="0" borderId="0" xfId="0" applyFill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0" fontId="17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17" borderId="0" xfId="0" applyFont="1" applyFill="1" applyProtection="1">
      <protection locked="0"/>
    </xf>
    <xf numFmtId="0" fontId="27" fillId="17" borderId="0" xfId="0" applyFont="1" applyFill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8" fillId="23" borderId="11" xfId="0" applyFont="1" applyFill="1" applyBorder="1" applyProtection="1">
      <protection locked="0"/>
    </xf>
    <xf numFmtId="0" fontId="8" fillId="23" borderId="12" xfId="0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65" fontId="0" fillId="0" borderId="0" xfId="8" applyNumberFormat="1" applyFont="1" applyBorder="1" applyAlignment="1" applyProtection="1">
      <protection locked="0"/>
    </xf>
    <xf numFmtId="0" fontId="0" fillId="0" borderId="16" xfId="0" applyBorder="1" applyProtection="1">
      <protection locked="0"/>
    </xf>
    <xf numFmtId="0" fontId="25" fillId="0" borderId="17" xfId="0" applyFont="1" applyBorder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3" xfId="0" applyBorder="1" applyProtection="1">
      <protection locked="0"/>
    </xf>
    <xf numFmtId="41" fontId="0" fillId="0" borderId="3" xfId="8" applyFont="1" applyFill="1" applyBorder="1" applyAlignment="1" applyProtection="1">
      <alignment horizontal="center"/>
      <protection locked="0"/>
    </xf>
    <xf numFmtId="9" fontId="0" fillId="0" borderId="3" xfId="11" applyFont="1" applyBorder="1" applyProtection="1">
      <protection locked="0"/>
    </xf>
    <xf numFmtId="0" fontId="2" fillId="1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2" fillId="17" borderId="0" xfId="0" applyFont="1" applyFill="1" applyAlignment="1" applyProtection="1">
      <protection locked="0"/>
    </xf>
    <xf numFmtId="0" fontId="3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" fontId="30" fillId="17" borderId="0" xfId="0" applyNumberFormat="1" applyFont="1" applyFill="1" applyAlignment="1" applyProtection="1"/>
    <xf numFmtId="165" fontId="32" fillId="0" borderId="0" xfId="0" applyNumberFormat="1" applyFont="1" applyBorder="1" applyProtection="1"/>
    <xf numFmtId="0" fontId="32" fillId="0" borderId="17" xfId="0" applyFont="1" applyBorder="1" applyAlignment="1" applyProtection="1">
      <alignment horizontal="left"/>
    </xf>
    <xf numFmtId="0" fontId="33" fillId="0" borderId="14" xfId="0" applyFont="1" applyBorder="1" applyProtection="1"/>
    <xf numFmtId="0" fontId="2" fillId="2" borderId="0" xfId="0" applyFont="1" applyFill="1" applyProtection="1"/>
    <xf numFmtId="0" fontId="0" fillId="0" borderId="0" xfId="0" applyProtection="1"/>
    <xf numFmtId="0" fontId="3" fillId="9" borderId="0" xfId="0" applyFont="1" applyFill="1" applyProtection="1"/>
    <xf numFmtId="0" fontId="37" fillId="0" borderId="0" xfId="0" applyFont="1" applyProtection="1"/>
    <xf numFmtId="0" fontId="21" fillId="2" borderId="0" xfId="0" applyFont="1" applyFill="1" applyProtection="1"/>
    <xf numFmtId="0" fontId="37" fillId="0" borderId="0" xfId="0" applyFont="1" applyBorder="1" applyProtection="1"/>
    <xf numFmtId="0" fontId="37" fillId="0" borderId="17" xfId="0" applyFont="1" applyBorder="1" applyProtection="1"/>
    <xf numFmtId="0" fontId="2" fillId="17" borderId="0" xfId="0" applyFont="1" applyFill="1" applyAlignment="1" applyProtection="1"/>
    <xf numFmtId="0" fontId="37" fillId="0" borderId="0" xfId="0" applyFont="1" applyAlignment="1" applyProtection="1">
      <alignment horizontal="center"/>
    </xf>
    <xf numFmtId="0" fontId="21" fillId="22" borderId="0" xfId="0" applyFont="1" applyFill="1" applyProtection="1"/>
    <xf numFmtId="0" fontId="3" fillId="8" borderId="0" xfId="0" applyFont="1" applyFill="1" applyProtection="1"/>
    <xf numFmtId="0" fontId="44" fillId="0" borderId="0" xfId="0" applyFont="1" applyProtection="1"/>
    <xf numFmtId="0" fontId="44" fillId="0" borderId="17" xfId="0" applyFont="1" applyBorder="1" applyProtection="1"/>
    <xf numFmtId="0" fontId="21" fillId="18" borderId="0" xfId="0" applyFont="1" applyFill="1" applyProtection="1"/>
    <xf numFmtId="0" fontId="3" fillId="21" borderId="0" xfId="0" applyFont="1" applyFill="1" applyProtection="1"/>
    <xf numFmtId="0" fontId="38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 vertical="center" wrapText="1"/>
    </xf>
    <xf numFmtId="168" fontId="0" fillId="0" borderId="0" xfId="8" applyNumberFormat="1" applyFont="1" applyFill="1"/>
    <xf numFmtId="41" fontId="0" fillId="0" borderId="0" xfId="8" applyNumberFormat="1" applyFont="1" applyFill="1"/>
    <xf numFmtId="0" fontId="3" fillId="0" borderId="0" xfId="0" applyFont="1" applyFill="1" applyAlignment="1" applyProtection="1">
      <alignment horizontal="center" vertical="center"/>
    </xf>
    <xf numFmtId="0" fontId="37" fillId="0" borderId="0" xfId="0" applyFont="1" applyFill="1" applyAlignment="1" applyProtection="1">
      <alignment horizontal="center"/>
    </xf>
    <xf numFmtId="0" fontId="21" fillId="0" borderId="0" xfId="0" applyNumberFormat="1" applyFont="1" applyFill="1" applyAlignment="1" applyProtection="1">
      <alignment horizontal="center" vertical="center" wrapText="1"/>
    </xf>
    <xf numFmtId="41" fontId="0" fillId="0" borderId="0" xfId="8" applyFont="1" applyFill="1"/>
    <xf numFmtId="169" fontId="0" fillId="0" borderId="0" xfId="8" applyNumberFormat="1" applyFont="1" applyFill="1"/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1" fontId="2" fillId="17" borderId="12" xfId="0" applyNumberFormat="1" applyFont="1" applyFill="1" applyBorder="1" applyAlignment="1" applyProtection="1">
      <alignment horizontal="center" vertical="center" wrapText="1"/>
    </xf>
    <xf numFmtId="1" fontId="2" fillId="17" borderId="13" xfId="0" applyNumberFormat="1" applyFont="1" applyFill="1" applyBorder="1" applyAlignment="1" applyProtection="1">
      <alignment horizontal="center" vertical="center" wrapText="1"/>
    </xf>
    <xf numFmtId="1" fontId="2" fillId="17" borderId="17" xfId="0" applyNumberFormat="1" applyFont="1" applyFill="1" applyBorder="1" applyAlignment="1" applyProtection="1">
      <alignment horizontal="center" vertical="center" wrapText="1"/>
    </xf>
    <xf numFmtId="1" fontId="2" fillId="17" borderId="18" xfId="0" applyNumberFormat="1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165" fontId="37" fillId="0" borderId="0" xfId="0" applyNumberFormat="1" applyFont="1" applyAlignment="1" applyProtection="1">
      <alignment horizontal="center"/>
    </xf>
    <xf numFmtId="0" fontId="37" fillId="0" borderId="0" xfId="0" applyFont="1" applyAlignment="1" applyProtection="1">
      <alignment horizontal="center"/>
    </xf>
    <xf numFmtId="41" fontId="37" fillId="0" borderId="0" xfId="8" applyFont="1" applyAlignment="1" applyProtection="1">
      <alignment horizontal="center"/>
    </xf>
    <xf numFmtId="41" fontId="37" fillId="0" borderId="0" xfId="8" applyNumberFormat="1" applyFont="1" applyAlignment="1" applyProtection="1">
      <alignment horizontal="center"/>
    </xf>
    <xf numFmtId="166" fontId="37" fillId="0" borderId="0" xfId="11" applyNumberFormat="1" applyFont="1" applyAlignment="1" applyProtection="1">
      <alignment horizontal="right"/>
    </xf>
    <xf numFmtId="0" fontId="40" fillId="21" borderId="0" xfId="0" applyFont="1" applyFill="1" applyAlignment="1" applyProtection="1">
      <alignment horizontal="center" vertical="center"/>
    </xf>
    <xf numFmtId="165" fontId="3" fillId="21" borderId="0" xfId="0" applyNumberFormat="1" applyFont="1" applyFill="1" applyAlignment="1" applyProtection="1">
      <alignment horizontal="center" vertical="center"/>
    </xf>
    <xf numFmtId="0" fontId="3" fillId="21" borderId="0" xfId="0" applyFont="1" applyFill="1" applyAlignment="1" applyProtection="1">
      <alignment horizontal="center" vertical="center"/>
    </xf>
    <xf numFmtId="165" fontId="37" fillId="0" borderId="17" xfId="0" applyNumberFormat="1" applyFont="1" applyBorder="1" applyAlignment="1" applyProtection="1">
      <alignment horizontal="center"/>
    </xf>
    <xf numFmtId="0" fontId="37" fillId="0" borderId="17" xfId="0" applyFont="1" applyBorder="1" applyAlignment="1" applyProtection="1">
      <alignment horizontal="center"/>
    </xf>
    <xf numFmtId="171" fontId="37" fillId="0" borderId="0" xfId="8" applyNumberFormat="1" applyFont="1" applyAlignment="1" applyProtection="1">
      <alignment horizontal="center"/>
    </xf>
    <xf numFmtId="171" fontId="37" fillId="0" borderId="17" xfId="8" applyNumberFormat="1" applyFont="1" applyBorder="1" applyAlignment="1" applyProtection="1">
      <alignment horizontal="center"/>
    </xf>
    <xf numFmtId="168" fontId="37" fillId="0" borderId="0" xfId="8" applyNumberFormat="1" applyFont="1" applyAlignment="1" applyProtection="1">
      <alignment horizontal="center"/>
    </xf>
    <xf numFmtId="0" fontId="48" fillId="18" borderId="0" xfId="0" applyNumberFormat="1" applyFont="1" applyFill="1" applyAlignment="1" applyProtection="1">
      <alignment horizontal="center" vertical="center" wrapText="1"/>
    </xf>
    <xf numFmtId="165" fontId="21" fillId="18" borderId="0" xfId="0" applyNumberFormat="1" applyFont="1" applyFill="1" applyAlignment="1" applyProtection="1">
      <alignment horizontal="center" vertical="center" wrapText="1"/>
    </xf>
    <xf numFmtId="0" fontId="21" fillId="18" borderId="0" xfId="0" applyNumberFormat="1" applyFont="1" applyFill="1" applyAlignment="1" applyProtection="1">
      <alignment horizontal="center" vertical="center" wrapText="1"/>
    </xf>
    <xf numFmtId="0" fontId="42" fillId="8" borderId="0" xfId="0" applyFont="1" applyFill="1" applyAlignment="1" applyProtection="1">
      <alignment horizontal="center" vertical="center"/>
    </xf>
    <xf numFmtId="165" fontId="3" fillId="8" borderId="0" xfId="0" applyNumberFormat="1" applyFont="1" applyFill="1" applyAlignment="1" applyProtection="1">
      <alignment horizontal="center" vertical="center"/>
    </xf>
    <xf numFmtId="0" fontId="3" fillId="8" borderId="0" xfId="0" applyFont="1" applyFill="1" applyAlignment="1" applyProtection="1">
      <alignment horizontal="center" vertical="center"/>
    </xf>
    <xf numFmtId="168" fontId="37" fillId="0" borderId="17" xfId="8" applyNumberFormat="1" applyFont="1" applyBorder="1" applyAlignment="1" applyProtection="1">
      <alignment horizontal="center"/>
    </xf>
    <xf numFmtId="0" fontId="2" fillId="17" borderId="0" xfId="0" applyFont="1" applyFill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7" fillId="22" borderId="0" xfId="0" applyNumberFormat="1" applyFont="1" applyFill="1" applyAlignment="1" applyProtection="1">
      <alignment horizontal="center" vertical="center" wrapText="1"/>
    </xf>
    <xf numFmtId="165" fontId="21" fillId="22" borderId="0" xfId="0" applyNumberFormat="1" applyFont="1" applyFill="1" applyAlignment="1" applyProtection="1">
      <alignment horizontal="center" vertical="center" wrapText="1"/>
    </xf>
    <xf numFmtId="0" fontId="21" fillId="22" borderId="0" xfId="0" applyNumberFormat="1" applyFont="1" applyFill="1" applyAlignment="1" applyProtection="1">
      <alignment horizontal="center" vertical="center" wrapText="1"/>
    </xf>
    <xf numFmtId="165" fontId="3" fillId="9" borderId="0" xfId="0" applyNumberFormat="1" applyFont="1" applyFill="1" applyAlignment="1" applyProtection="1">
      <alignment horizontal="center" vertical="center"/>
    </xf>
    <xf numFmtId="0" fontId="3" fillId="9" borderId="0" xfId="0" applyFont="1" applyFill="1" applyAlignment="1" applyProtection="1">
      <alignment horizontal="center" vertical="center"/>
    </xf>
    <xf numFmtId="0" fontId="41" fillId="9" borderId="0" xfId="0" applyFont="1" applyFill="1" applyAlignment="1" applyProtection="1">
      <alignment horizontal="center" vertical="center"/>
    </xf>
    <xf numFmtId="0" fontId="45" fillId="2" borderId="0" xfId="0" applyNumberFormat="1" applyFont="1" applyFill="1" applyAlignment="1" applyProtection="1">
      <alignment horizontal="center" vertical="center" wrapText="1"/>
    </xf>
    <xf numFmtId="165" fontId="21" fillId="2" borderId="0" xfId="0" applyNumberFormat="1" applyFont="1" applyFill="1" applyAlignment="1" applyProtection="1">
      <alignment horizontal="center" vertical="center" wrapText="1"/>
    </xf>
    <xf numFmtId="0" fontId="21" fillId="2" borderId="0" xfId="0" applyNumberFormat="1" applyFont="1" applyFill="1" applyAlignment="1" applyProtection="1">
      <alignment horizontal="center" vertical="center" wrapText="1"/>
    </xf>
    <xf numFmtId="166" fontId="37" fillId="0" borderId="17" xfId="11" applyNumberFormat="1" applyFont="1" applyBorder="1" applyAlignment="1" applyProtection="1">
      <alignment horizontal="right"/>
    </xf>
    <xf numFmtId="41" fontId="37" fillId="0" borderId="0" xfId="8" applyFont="1" applyAlignment="1" applyProtection="1">
      <alignment horizontal="right"/>
    </xf>
    <xf numFmtId="165" fontId="37" fillId="0" borderId="0" xfId="8" applyNumberFormat="1" applyFont="1" applyAlignment="1" applyProtection="1">
      <alignment horizontal="right"/>
    </xf>
    <xf numFmtId="0" fontId="2" fillId="23" borderId="11" xfId="0" applyFont="1" applyFill="1" applyBorder="1" applyAlignment="1" applyProtection="1">
      <alignment horizontal="center" vertical="center" wrapText="1"/>
      <protection locked="0"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2" fillId="23" borderId="16" xfId="0" applyFont="1" applyFill="1" applyBorder="1" applyAlignment="1" applyProtection="1">
      <alignment horizontal="center" vertical="center" wrapText="1"/>
      <protection locked="0"/>
    </xf>
    <xf numFmtId="0" fontId="2" fillId="23" borderId="17" xfId="0" applyFont="1" applyFill="1" applyBorder="1" applyAlignment="1" applyProtection="1">
      <alignment horizontal="center" vertical="center" wrapText="1"/>
      <protection locked="0"/>
    </xf>
    <xf numFmtId="1" fontId="2" fillId="17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17" borderId="0" xfId="0" applyFont="1" applyFill="1" applyAlignment="1" applyProtection="1">
      <alignment horizontal="center"/>
      <protection locked="0"/>
    </xf>
    <xf numFmtId="0" fontId="39" fillId="2" borderId="0" xfId="0" applyNumberFormat="1" applyFont="1" applyFill="1" applyAlignment="1" applyProtection="1">
      <alignment horizontal="center" vertical="center" wrapText="1"/>
    </xf>
    <xf numFmtId="165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7" fillId="17" borderId="0" xfId="0" applyFont="1" applyFill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9" fontId="3" fillId="23" borderId="12" xfId="11" applyFont="1" applyFill="1" applyBorder="1" applyAlignment="1" applyProtection="1">
      <alignment horizontal="right"/>
    </xf>
    <xf numFmtId="9" fontId="3" fillId="23" borderId="13" xfId="11" applyFont="1" applyFill="1" applyBorder="1" applyAlignment="1" applyProtection="1">
      <alignment horizontal="right"/>
    </xf>
    <xf numFmtId="9" fontId="25" fillId="0" borderId="0" xfId="11" applyFont="1" applyBorder="1" applyAlignment="1" applyProtection="1">
      <alignment horizontal="right"/>
    </xf>
    <xf numFmtId="9" fontId="25" fillId="0" borderId="15" xfId="11" applyFont="1" applyBorder="1" applyAlignment="1" applyProtection="1">
      <alignment horizontal="right"/>
    </xf>
    <xf numFmtId="0" fontId="28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8" fillId="23" borderId="11" xfId="0" applyFont="1" applyFill="1" applyBorder="1" applyAlignment="1" applyProtection="1">
      <alignment horizontal="center"/>
      <protection locked="0"/>
    </xf>
    <xf numFmtId="0" fontId="8" fillId="23" borderId="12" xfId="0" applyFont="1" applyFill="1" applyBorder="1" applyAlignment="1" applyProtection="1">
      <alignment horizontal="center"/>
      <protection locked="0"/>
    </xf>
    <xf numFmtId="0" fontId="8" fillId="23" borderId="13" xfId="0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2" fillId="24" borderId="0" xfId="0" applyFont="1" applyFill="1" applyAlignment="1">
      <alignment horizontal="center"/>
    </xf>
    <xf numFmtId="9" fontId="3" fillId="0" borderId="0" xfId="11" applyFont="1" applyBorder="1" applyAlignment="1" applyProtection="1">
      <alignment horizontal="left"/>
    </xf>
    <xf numFmtId="9" fontId="3" fillId="0" borderId="15" xfId="11" applyFont="1" applyBorder="1" applyAlignment="1" applyProtection="1">
      <alignment horizontal="left"/>
    </xf>
    <xf numFmtId="9" fontId="3" fillId="0" borderId="3" xfId="11" applyFont="1" applyBorder="1" applyAlignment="1" applyProtection="1">
      <alignment horizontal="left"/>
    </xf>
    <xf numFmtId="9" fontId="3" fillId="0" borderId="19" xfId="11" applyFont="1" applyBorder="1" applyAlignment="1" applyProtection="1">
      <alignment horizontal="left"/>
    </xf>
    <xf numFmtId="0" fontId="35" fillId="17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1" fontId="36" fillId="17" borderId="0" xfId="0" applyNumberFormat="1" applyFont="1" applyFill="1" applyAlignment="1" applyProtection="1">
      <alignment horizontal="center"/>
    </xf>
    <xf numFmtId="165" fontId="30" fillId="17" borderId="0" xfId="0" applyNumberFormat="1" applyFont="1" applyFill="1" applyAlignment="1" applyProtection="1">
      <alignment horizontal="center"/>
    </xf>
    <xf numFmtId="0" fontId="30" fillId="17" borderId="0" xfId="0" applyFont="1" applyFill="1" applyAlignment="1" applyProtection="1">
      <alignment horizontal="center"/>
    </xf>
    <xf numFmtId="9" fontId="25" fillId="0" borderId="17" xfId="11" applyFont="1" applyBorder="1" applyAlignment="1" applyProtection="1">
      <alignment horizontal="right"/>
    </xf>
    <xf numFmtId="9" fontId="25" fillId="0" borderId="18" xfId="11" applyFont="1" applyBorder="1" applyAlignment="1" applyProtection="1">
      <alignment horizontal="right"/>
    </xf>
    <xf numFmtId="41" fontId="8" fillId="23" borderId="12" xfId="8" applyFont="1" applyFill="1" applyBorder="1" applyAlignment="1" applyProtection="1">
      <alignment horizontal="center"/>
    </xf>
    <xf numFmtId="41" fontId="25" fillId="0" borderId="0" xfId="8" applyFont="1" applyFill="1" applyBorder="1" applyAlignment="1" applyProtection="1">
      <alignment horizontal="center"/>
    </xf>
    <xf numFmtId="41" fontId="25" fillId="0" borderId="17" xfId="8" applyFont="1" applyFill="1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2">
    <cellStyle name="Millares [0]" xfId="8" builtinId="6"/>
    <cellStyle name="Millares 2" xfId="1"/>
    <cellStyle name="Millares 3" xfId="5"/>
    <cellStyle name="Millares 4" xfId="6"/>
    <cellStyle name="Normal" xfId="0" builtinId="0"/>
    <cellStyle name="Normal 2" xfId="2"/>
    <cellStyle name="Normal 3" xfId="3"/>
    <cellStyle name="Normal 4" xfId="4"/>
    <cellStyle name="Normal 5" xfId="10"/>
    <cellStyle name="Normal_Hoja1" xfId="9"/>
    <cellStyle name="Porcentaje" xfId="11" builtinId="5"/>
    <cellStyle name="Porcentaje 2" xfId="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/>
        </patternFill>
      </fill>
    </dxf>
    <dxf>
      <font>
        <color theme="0"/>
      </font>
      <fill>
        <patternFill>
          <bgColor rgb="FFCC0000"/>
        </patternFill>
      </fill>
    </dxf>
  </dxfs>
  <tableStyles count="0" defaultTableStyle="TableStyleMedium2" defaultPivotStyle="PivotStyleLight16"/>
  <colors>
    <mruColors>
      <color rgb="FFCC0000"/>
      <color rgb="FF4C216D"/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Ficha!$A$4</c:f>
              <c:strCache>
                <c:ptCount val="1"/>
                <c:pt idx="0">
                  <c:v>SAN MATEO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cat>
          <c:val>
            <c:numRef>
              <c:f>Ficha!$Z$3:$AE$3</c:f>
              <c:numCache>
                <c:formatCode>General</c:formatCode>
                <c:ptCount val="6"/>
                <c:pt idx="0">
                  <c:v>58.403458750832492</c:v>
                </c:pt>
                <c:pt idx="1">
                  <c:v>60.638879368924549</c:v>
                </c:pt>
                <c:pt idx="2">
                  <c:v>57.251672979045324</c:v>
                </c:pt>
                <c:pt idx="3">
                  <c:v>92.784656423694187</c:v>
                </c:pt>
                <c:pt idx="4">
                  <c:v>47.844672266095102</c:v>
                </c:pt>
                <c:pt idx="5">
                  <c:v>16.071415217221606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969792"/>
        <c:axId val="83961632"/>
      </c:barChart>
      <c:scatterChart>
        <c:scatterStyle val="lineMarker"/>
        <c:varyColors val="0"/>
        <c:ser>
          <c:idx val="1"/>
          <c:order val="1"/>
          <c:tx>
            <c:v>Máximo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Ficha!$Z$4:$AE$4</c:f>
              <c:numCache>
                <c:formatCode>General</c:formatCode>
                <c:ptCount val="6"/>
                <c:pt idx="0">
                  <c:v>79.22172889343436</c:v>
                </c:pt>
                <c:pt idx="1">
                  <c:v>79.676178416908556</c:v>
                </c:pt>
                <c:pt idx="2">
                  <c:v>73.338596972447633</c:v>
                </c:pt>
                <c:pt idx="3">
                  <c:v>95.639913291779735</c:v>
                </c:pt>
                <c:pt idx="4">
                  <c:v>71.831199743957541</c:v>
                </c:pt>
                <c:pt idx="5">
                  <c:v>66.436653174202334</c:v>
                </c:pt>
              </c:numCache>
            </c:numRef>
          </c:yVal>
          <c:smooth val="0"/>
        </c:ser>
        <c:ser>
          <c:idx val="2"/>
          <c:order val="2"/>
          <c:tx>
            <c:v>Mínimo</c:v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Ficha!$Z$2:$AE$2</c:f>
              <c:strCache>
                <c:ptCount val="6"/>
                <c:pt idx="0">
                  <c:v>Instituciones</c:v>
                </c:pt>
                <c:pt idx="1">
                  <c:v>Infraestructura</c:v>
                </c:pt>
                <c:pt idx="2">
                  <c:v>Adopción de TIC's</c:v>
                </c:pt>
                <c:pt idx="3">
                  <c:v>Salud</c:v>
                </c:pt>
                <c:pt idx="4">
                  <c:v>Habilidades</c:v>
                </c:pt>
                <c:pt idx="5">
                  <c:v>Económico</c:v>
                </c:pt>
              </c:strCache>
            </c:strRef>
          </c:xVal>
          <c:yVal>
            <c:numRef>
              <c:f>Ficha!$Z$5:$AE$5</c:f>
              <c:numCache>
                <c:formatCode>General</c:formatCode>
                <c:ptCount val="6"/>
                <c:pt idx="0">
                  <c:v>33.955681744993349</c:v>
                </c:pt>
                <c:pt idx="1">
                  <c:v>32.456934083158281</c:v>
                </c:pt>
                <c:pt idx="2">
                  <c:v>43.052721584719663</c:v>
                </c:pt>
                <c:pt idx="3">
                  <c:v>36.227595765861501</c:v>
                </c:pt>
                <c:pt idx="4">
                  <c:v>19.257422635607231</c:v>
                </c:pt>
                <c:pt idx="5">
                  <c:v>5.2585884031751826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964896"/>
        <c:axId val="83962176"/>
      </c:scatterChart>
      <c:catAx>
        <c:axId val="839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1632"/>
        <c:crosses val="autoZero"/>
        <c:auto val="1"/>
        <c:lblAlgn val="ctr"/>
        <c:lblOffset val="100"/>
        <c:noMultiLvlLbl val="0"/>
      </c:catAx>
      <c:valAx>
        <c:axId val="8396163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9792"/>
        <c:crosses val="autoZero"/>
        <c:crossBetween val="between"/>
        <c:majorUnit val="20"/>
      </c:valAx>
      <c:valAx>
        <c:axId val="83962176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64896"/>
        <c:crosses val="max"/>
        <c:crossBetween val="midCat"/>
        <c:majorUnit val="20"/>
      </c:valAx>
      <c:valAx>
        <c:axId val="8396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2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7030A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95251</xdr:colOff>
      <xdr:row>1</xdr:row>
      <xdr:rowOff>66675</xdr:rowOff>
    </xdr:from>
    <xdr:to>
      <xdr:col>20</xdr:col>
      <xdr:colOff>114891</xdr:colOff>
      <xdr:row>4</xdr:row>
      <xdr:rowOff>104775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1" y="361950"/>
          <a:ext cx="68639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23812</xdr:colOff>
      <xdr:row>19</xdr:row>
      <xdr:rowOff>57149</xdr:rowOff>
    </xdr:from>
    <xdr:to>
      <xdr:col>13</xdr:col>
      <xdr:colOff>161925</xdr:colOff>
      <xdr:row>30</xdr:row>
      <xdr:rowOff>71436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762000</xdr:colOff>
          <xdr:row>3</xdr:row>
          <xdr:rowOff>495568</xdr:rowOff>
        </xdr:from>
        <xdr:to>
          <xdr:col>1</xdr:col>
          <xdr:colOff>149717</xdr:colOff>
          <xdr:row>94</xdr:row>
          <xdr:rowOff>161120</xdr:rowOff>
        </xdr:to>
        <xdr:sp macro="" textlink="">
          <xdr:nvSpPr>
            <xdr:cNvPr id="9217" name="Control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xmlns="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rés Fernández" refreshedDate="44448.946247453707" createdVersion="5" refreshedVersion="5" minRefreshableVersion="3" recordCount="486">
  <cacheSource type="worksheet">
    <worksheetSource ref="A4:P490" sheet="Largo Plazo"/>
  </cacheSource>
  <cacheFields count="16">
    <cacheField name="Código PC" numFmtId="49">
      <sharedItems count="81">
        <s v="507"/>
        <s v="112"/>
        <s v="201"/>
        <s v="110"/>
        <s v="306"/>
        <s v="106"/>
        <s v="205"/>
        <s v="504"/>
        <s v="402"/>
        <s v="407"/>
        <s v="603"/>
        <s v="506"/>
        <s v="505"/>
        <s v="301"/>
        <s v="610"/>
        <s v="608"/>
        <s v="118"/>
        <s v="103"/>
        <s v="117"/>
        <s v="308"/>
        <s v="102"/>
        <s v="602"/>
        <s v="408"/>
        <s v="611"/>
        <s v="108"/>
        <s v="607"/>
        <s v="203"/>
        <s v="706"/>
        <s v="215"/>
        <s v="401"/>
        <s v="511"/>
        <s v="304"/>
        <s v="510"/>
        <s v="303"/>
        <s v="120"/>
        <s v="501"/>
        <s v="701"/>
        <s v="214"/>
        <s v="705"/>
        <s v="115"/>
        <s v="604"/>
        <s v="107"/>
        <s v="114"/>
        <s v="509"/>
        <s v="206"/>
        <s v="502"/>
        <s v="307"/>
        <s v="209"/>
        <s v="605"/>
        <s v="207"/>
        <s v="302"/>
        <s v="609"/>
        <s v="119"/>
        <s v="208"/>
        <s v="702"/>
        <s v="601"/>
        <s v="104"/>
        <s v="606"/>
        <s v="210"/>
        <s v="406"/>
        <s v="101"/>
        <s v="204"/>
        <s v="409"/>
        <s v="405"/>
        <s v="202"/>
        <s v="109"/>
        <s v="404"/>
        <s v="503"/>
        <s v="403"/>
        <s v="410"/>
        <s v="703"/>
        <s v="704"/>
        <s v="105"/>
        <s v="113"/>
        <s v="508"/>
        <s v="305"/>
        <s v="116"/>
        <s v="213"/>
        <s v="212"/>
        <s v="111"/>
        <s v="211"/>
      </sharedItems>
    </cacheField>
    <cacheField name="Municipalidad" numFmtId="0">
      <sharedItems count="81">
        <s v="MUNICIPALIDAD DE ABANGARES"/>
        <s v="MUNICIPALIDAD DE ACOSTA"/>
        <s v="MUNICIPALIDAD DE ALAJUELA"/>
        <s v="MUNICIPALIDAD DE ALAJUELITA"/>
        <s v="MUNICIPALIDAD DE ALVARADO DE PACAYAS"/>
        <s v="MUNICIPALIDAD DE ASERRI"/>
        <s v="MUNICIPALIDAD DE ATENAS"/>
        <s v="MUNICIPALIDAD DE BAGACES"/>
        <s v="MUNICIPALIDAD DE BARVA"/>
        <s v="MUNICIPALIDAD DE BELEN"/>
        <s v="MUNICIPALIDAD DE BUENOS AIRES"/>
        <s v="MUNICIPALIDAD DE CAÑAS"/>
        <s v="MUNICIPALIDAD DE CARRILLO GUANACASTE"/>
        <s v="MUNICIPALIDAD DE CARTAGO"/>
        <s v="MUNICIPALIDAD DE CORREDORES"/>
        <s v="MUNICIPALIDAD DE COTO BRUS"/>
        <s v="MUNICIPALIDAD DE CURRIDABAT"/>
        <s v="MUNICIPALIDAD DE DESAMPARADOS"/>
        <s v="MUNICIPALIDAD DE DOTA"/>
        <s v="MUNICIPALIDAD DE EL GUARCO"/>
        <s v="MUNICIPALIDAD DE ESCAZU"/>
        <s v="MUNICIPALIDAD DE ESPARZA"/>
        <s v="MUNICIPALIDAD DE FLORES"/>
        <s v="MUNICIPALIDAD DE GARABITO"/>
        <s v="MUNICIPALIDAD DE GOICOECHEA"/>
        <s v="MUNICIPALIDAD DE GOLFITO"/>
        <s v="MUNICIPALIDAD DE GRECIA"/>
        <s v="MUNICIPALIDAD DE GUACIMO"/>
        <s v="MUNICIPALIDAD DE GUATUSO"/>
        <s v="MUNICIPALIDAD DE HEREDIA"/>
        <s v="MUNICIPALIDAD DE HOJANCHA"/>
        <s v="MUNICIPALIDAD DE JIMENEZ"/>
        <s v="MUNICIPALIDAD DE LA CRUZ GUANACASTE"/>
        <s v="MUNICIPALIDAD DE LA UNION"/>
        <s v="MUNICIPALIDAD DE LEON CORTES"/>
        <s v="MUNICIPALIDAD DE LIBERIA"/>
        <s v="MUNICIPALIDAD DE LIMON"/>
        <s v="MUNICIPALIDAD DE LOS CHILES"/>
        <s v="MUNICIPALIDAD DE MATINA"/>
        <s v="MUNICIPALIDAD DE MONTES DE OCA"/>
        <s v="MUNICIPALIDAD DE MONTES DE ORO"/>
        <s v="MUNICIPALIDAD DE MORA"/>
        <s v="MUNICIPALIDAD DE MORAVIA"/>
        <s v="MUNICIPALIDAD DE NANDAYURE"/>
        <s v="MUNICIPALIDAD DE NARANJO"/>
        <s v="MUNICIPALIDAD DE NICOYA"/>
        <s v="MUNICIPALIDAD DE OREAMUNO"/>
        <s v="MUNICIPALIDAD DE OROTINA"/>
        <s v="MUNICIPALIDAD DE OSA"/>
        <s v="MUNICIPALIDAD DE PALMARES"/>
        <s v="MUNICIPALIDAD DE PARAISO"/>
        <s v="MUNICIPALIDAD DE PARRITA"/>
        <s v="MUNICIPALIDAD DE PEREZ ZELEDON"/>
        <s v="MUNICIPALIDAD DE POAS"/>
        <s v="MUNICIPALIDAD DE POCOCI"/>
        <s v="MUNICIPALIDAD DE PUNTARENAS"/>
        <s v="MUNICIPALIDAD DE PURISCAL"/>
        <s v="MUNICIPALIDAD DE QUEPOS"/>
        <s v="MUNICIPALIDAD DE SAN CARLOS"/>
        <s v="MUNICIPALIDAD DE SAN ISIDRO DE HEREDIA"/>
        <s v="MUNICIPALIDAD DE SAN JOSE"/>
        <s v="MUNICIPALIDAD DE SAN MATEO"/>
        <s v="MUNICIPALIDAD DE SAN PABLO DE HEREDIA"/>
        <s v="MUNICIPALIDAD DE SAN RAFAEL DE HEREDIA"/>
        <s v="MUNICIPALIDAD DE SAN RAMON"/>
        <s v="MUNICIPALIDAD DE SANTA ANA"/>
        <s v="MUNICIPALIDAD DE SANTA BARBARA DE HEREDIA"/>
        <s v="MUNICIPALIDAD DE SANTA CRUZ"/>
        <s v="MUNICIPALIDAD DE SANTO DOMINGO DE HEREDIA"/>
        <s v="MUNICIPALIDAD DE SARAPIQUI"/>
        <s v="MUNICIPALIDAD DE SIQUIRRES"/>
        <s v="MUNICIPALIDAD DE TALAMANCA"/>
        <s v="MUNICIPALIDAD DE TARRAZU"/>
        <s v="MUNICIPALIDAD DE TIBAS"/>
        <s v="MUNICIPALIDAD DE TILARAN"/>
        <s v="MUNICIPALIDAD DE TURRIALBA"/>
        <s v="MUNICIPALIDAD DE TURRUBARES"/>
        <s v="MUNICIPALIDAD DE UPALA"/>
        <s v="MUNICIPALIDAD DE VALVERDE VEGA"/>
        <s v="MUNICIPALIDAD DE VASQUEZ DE CORONADO"/>
        <s v="MUNICIPALIDAD DE ZARCERO"/>
      </sharedItems>
    </cacheField>
    <cacheField name="Consecutivo Pregunta" numFmtId="0">
      <sharedItems containsSemiMixedTypes="0" containsString="0" containsNumber="1" containsInteger="1" minValue="1" maxValue="6"/>
    </cacheField>
    <cacheField name="¿Se cuenta con:" numFmtId="0">
      <sharedItems/>
    </cacheField>
    <cacheField name="¿Tiene?" numFmtId="0">
      <sharedItems/>
    </cacheField>
    <cacheField name="% a obtener" numFmtId="0">
      <sharedItems containsSemiMixedTypes="0" containsString="0" containsNumber="1" containsInteger="1" minValue="5" maxValue="35"/>
    </cacheField>
    <cacheField name="% obtenido" numFmtId="0">
      <sharedItems containsSemiMixedTypes="0" containsString="0" containsNumber="1" containsInteger="1" minValue="0" maxValue="35"/>
    </cacheField>
    <cacheField name="Desde el año" numFmtId="0">
      <sharedItems containsMixedTypes="1" containsNumber="1" containsInteger="1" minValue="2004" maxValue="2020"/>
    </cacheField>
    <cacheField name="Hasta el año" numFmtId="0">
      <sharedItems containsMixedTypes="1" containsNumber="1" containsInteger="1" minValue="2013" maxValue="2036"/>
    </cacheField>
    <cacheField name="¿Orienta a la planificación de corto plazo?" numFmtId="0">
      <sharedItems/>
    </cacheField>
    <cacheField name="Valor obtenido " numFmtId="0">
      <sharedItems containsSemiMixedTypes="0" containsString="0" containsNumber="1" containsInteger="1" minValue="0" maxValue="35"/>
    </cacheField>
    <cacheField name="¿Orienta a la planificación de mediano plazo?" numFmtId="0">
      <sharedItems/>
    </cacheField>
    <cacheField name="Valor obtenido 2" numFmtId="0">
      <sharedItems containsSemiMixedTypes="0" containsString="0" containsNumber="1" containsInteger="1" minValue="0" maxValue="35"/>
    </cacheField>
    <cacheField name="¿Se brinda seguimiento?" numFmtId="0">
      <sharedItems/>
    </cacheField>
    <cacheField name="Valor obtenido 3" numFmtId="0">
      <sharedItems containsSemiMixedTypes="0" containsString="0" containsNumber="1" containsInteger="1" minValue="0" maxValue="25"/>
    </cacheField>
    <cacheField name="Total" numFmtId="0">
      <sharedItems containsSemiMixedTypes="0" containsString="0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6">
  <r>
    <x v="0"/>
    <x v="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0"/>
    <x v="0"/>
    <n v="6"/>
    <s v="¿Un plan operativo anual?"/>
    <s v="S"/>
    <n v="18"/>
    <n v="18"/>
    <n v="2018"/>
    <n v="2018"/>
    <s v="N"/>
    <n v="0"/>
    <s v="S"/>
    <n v="0"/>
    <s v="S"/>
    <n v="25"/>
    <n v="43"/>
  </r>
  <r>
    <x v="0"/>
    <x v="0"/>
    <n v="1"/>
    <s v="Un plan de desarrollo local de largo plazo (más de 10 años) que contenga los elementos básicos que orienten el desarrollo del cantón? Ley 8131"/>
    <s v="S"/>
    <n v="35"/>
    <n v="35"/>
    <n v="2012"/>
    <n v="2027"/>
    <s v="S"/>
    <n v="30"/>
    <s v="S"/>
    <n v="30"/>
    <s v="N"/>
    <n v="0"/>
    <n v="95"/>
  </r>
  <r>
    <x v="0"/>
    <x v="0"/>
    <n v="4"/>
    <s v="¿Un plan quinquenal de gestión vial basado, entre otros insumos, en los planes de mediano y largo plazo? Decreto Nro. 34624-MOPT a la Ley No. 8114"/>
    <s v="S"/>
    <n v="10"/>
    <n v="10"/>
    <n v="2017"/>
    <n v="2022"/>
    <s v="S"/>
    <n v="35"/>
    <s v="S"/>
    <n v="35"/>
    <s v="N"/>
    <n v="0"/>
    <n v="80"/>
  </r>
  <r>
    <x v="0"/>
    <x v="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N"/>
    <n v="0"/>
    <n v="95"/>
  </r>
  <r>
    <x v="0"/>
    <x v="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"/>
    <x v="1"/>
    <n v="1"/>
    <s v="Un plan de desarrollo local de largo plazo (más de 10 años) que contenga los elementos básicos que orienten el desarrollo del cantón? Ley 8131"/>
    <s v="S"/>
    <n v="35"/>
    <n v="35"/>
    <n v="2019"/>
    <n v="2030"/>
    <s v="S"/>
    <n v="30"/>
    <s v="S"/>
    <n v="30"/>
    <s v="S"/>
    <n v="25"/>
    <n v="120"/>
  </r>
  <r>
    <x v="1"/>
    <x v="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"/>
    <x v="1"/>
    <n v="6"/>
    <s v="¿Un plan operativo anual?"/>
    <s v="S"/>
    <n v="18"/>
    <n v="18"/>
    <n v="2018"/>
    <n v="2018"/>
    <s v="S"/>
    <n v="0"/>
    <s v="S"/>
    <n v="0"/>
    <s v="S"/>
    <n v="25"/>
    <n v="43"/>
  </r>
  <r>
    <x v="1"/>
    <x v="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"/>
    <x v="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"/>
    <x v="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"/>
    <x v="2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2"/>
    <x v="2"/>
    <n v="6"/>
    <s v="¿Un plan operativo anual?"/>
    <s v="S"/>
    <n v="18"/>
    <n v="18"/>
    <n v="2018"/>
    <n v="2018"/>
    <s v="S"/>
    <n v="0"/>
    <s v="S"/>
    <n v="0"/>
    <s v="S"/>
    <n v="25"/>
    <n v="43"/>
  </r>
  <r>
    <x v="2"/>
    <x v="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"/>
    <x v="2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"/>
    <x v="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"/>
    <x v="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"/>
    <x v="3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"/>
    <x v="3"/>
    <n v="2"/>
    <s v="¿Informes de ejecución y evaluación de los planes de desarrollo local a largo plazo?"/>
    <s v="S"/>
    <n v="5"/>
    <n v="5"/>
    <n v="2013"/>
    <n v="2017"/>
    <s v="S"/>
    <n v="0"/>
    <s v="S"/>
    <n v="0"/>
    <s v="S"/>
    <n v="0"/>
    <n v="5"/>
  </r>
  <r>
    <x v="3"/>
    <x v="3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"/>
    <x v="3"/>
    <n v="6"/>
    <s v="¿Un plan operativo anual?"/>
    <s v="S"/>
    <n v="18"/>
    <n v="18"/>
    <n v="2018"/>
    <n v="2018"/>
    <s v="S"/>
    <n v="0"/>
    <s v="S"/>
    <n v="0"/>
    <s v="S"/>
    <n v="25"/>
    <n v="43"/>
  </r>
  <r>
    <x v="3"/>
    <x v="3"/>
    <n v="5"/>
    <s v="¿Informes de ejecución y evaluación de los planes de desarrollo local de mediano plazo?"/>
    <s v="S"/>
    <n v="8"/>
    <n v="8"/>
    <n v="2013"/>
    <n v="2017"/>
    <s v="S"/>
    <n v="0"/>
    <s v="S"/>
    <n v="0"/>
    <s v="S"/>
    <n v="0"/>
    <n v="8"/>
  </r>
  <r>
    <x v="3"/>
    <x v="3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4"/>
    <x v="4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4"/>
    <x v="4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N"/>
    <n v="0"/>
    <s v="N"/>
    <n v="0"/>
    <n v="65"/>
  </r>
  <r>
    <x v="4"/>
    <x v="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4"/>
    <x v="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4"/>
    <x v="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"/>
    <x v="4"/>
    <n v="6"/>
    <s v="¿Un plan operativo anual?"/>
    <s v="S"/>
    <n v="18"/>
    <n v="18"/>
    <n v="2018"/>
    <n v="2018"/>
    <s v="N"/>
    <n v="0"/>
    <s v="S"/>
    <n v="0"/>
    <s v="S"/>
    <n v="25"/>
    <n v="43"/>
  </r>
  <r>
    <x v="5"/>
    <x v="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"/>
    <x v="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"/>
    <x v="5"/>
    <n v="6"/>
    <s v="¿Un plan operativo anual?"/>
    <s v="S"/>
    <n v="18"/>
    <n v="18"/>
    <n v="2018"/>
    <n v="2018"/>
    <s v="S"/>
    <n v="0"/>
    <s v="S"/>
    <n v="0"/>
    <s v="S"/>
    <n v="25"/>
    <n v="43"/>
  </r>
  <r>
    <x v="5"/>
    <x v="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"/>
    <x v="5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5"/>
    <x v="5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6"/>
    <x v="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6"/>
    <x v="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"/>
    <x v="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"/>
    <x v="6"/>
    <n v="6"/>
    <s v="¿Un plan operativo anual?"/>
    <s v="S"/>
    <n v="18"/>
    <n v="18"/>
    <n v="2018"/>
    <n v="2018"/>
    <s v="N"/>
    <n v="0"/>
    <s v="S"/>
    <n v="0"/>
    <s v="S"/>
    <n v="25"/>
    <n v="43"/>
  </r>
  <r>
    <x v="6"/>
    <x v="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"/>
    <x v="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"/>
    <x v="7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N"/>
    <n v="0"/>
    <n v="95"/>
  </r>
  <r>
    <x v="7"/>
    <x v="7"/>
    <n v="6"/>
    <s v="¿Un plan operativo anual?"/>
    <s v="S"/>
    <n v="18"/>
    <n v="18"/>
    <n v="2018"/>
    <n v="2018"/>
    <s v="S"/>
    <n v="0"/>
    <s v="S"/>
    <n v="0"/>
    <s v="S"/>
    <n v="25"/>
    <n v="43"/>
  </r>
  <r>
    <x v="7"/>
    <x v="7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7"/>
    <x v="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7"/>
    <x v="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"/>
    <x v="7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N"/>
    <n v="0"/>
    <n v="95"/>
  </r>
  <r>
    <x v="8"/>
    <x v="8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"/>
    <x v="8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8"/>
    <x v="8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8"/>
    <x v="8"/>
    <n v="6"/>
    <s v="¿Un plan operativo anual?"/>
    <s v="S"/>
    <n v="18"/>
    <n v="18"/>
    <n v="2018"/>
    <n v="2018"/>
    <s v="S"/>
    <n v="0"/>
    <s v="S"/>
    <n v="0"/>
    <s v="S"/>
    <n v="25"/>
    <n v="43"/>
  </r>
  <r>
    <x v="8"/>
    <x v="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8"/>
    <x v="8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9"/>
    <x v="9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9"/>
    <x v="9"/>
    <n v="3"/>
    <s v="¿Un Plan de Desarrollo Municipal de mediano plazo basado en el programa del Alcalde y en los planes de largo plazo? Código Municipal"/>
    <s v="S"/>
    <n v="25"/>
    <n v="25"/>
    <n v="2013"/>
    <n v="2017"/>
    <s v="S"/>
    <n v="35"/>
    <s v="S"/>
    <n v="35"/>
    <s v="S"/>
    <n v="25"/>
    <n v="120"/>
  </r>
  <r>
    <x v="9"/>
    <x v="9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9"/>
    <x v="9"/>
    <n v="1"/>
    <s v="Un plan de desarrollo local de largo plazo (más de 10 años) que contenga los elementos básicos que orienten el desarrollo del cantón? Ley 8131"/>
    <s v="S"/>
    <n v="35"/>
    <n v="35"/>
    <n v="2013"/>
    <n v="2022"/>
    <s v="S"/>
    <n v="30"/>
    <s v="S"/>
    <n v="30"/>
    <s v="S"/>
    <n v="25"/>
    <n v="120"/>
  </r>
  <r>
    <x v="9"/>
    <x v="9"/>
    <n v="6"/>
    <s v="¿Un plan operativo anual?"/>
    <s v="S"/>
    <n v="18"/>
    <n v="18"/>
    <n v="2018"/>
    <n v="2018"/>
    <s v="S"/>
    <n v="0"/>
    <s v="S"/>
    <n v="0"/>
    <s v="S"/>
    <n v="25"/>
    <n v="43"/>
  </r>
  <r>
    <x v="9"/>
    <x v="9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10"/>
    <x v="1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0"/>
    <x v="1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0"/>
    <x v="10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10"/>
    <x v="10"/>
    <n v="6"/>
    <s v="¿Un plan operativo anual?"/>
    <s v="S"/>
    <n v="18"/>
    <n v="18"/>
    <n v="2018"/>
    <n v="2018"/>
    <s v="N"/>
    <n v="0"/>
    <s v="S"/>
    <n v="0"/>
    <s v="S"/>
    <n v="25"/>
    <n v="43"/>
  </r>
  <r>
    <x v="10"/>
    <x v="10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S"/>
    <n v="0"/>
    <n v="0"/>
  </r>
  <r>
    <x v="10"/>
    <x v="10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11"/>
    <x v="11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11"/>
    <x v="11"/>
    <n v="6"/>
    <s v="¿Un plan operativo anual?"/>
    <s v="S"/>
    <n v="18"/>
    <n v="18"/>
    <n v="2018"/>
    <n v="2018"/>
    <s v="S"/>
    <n v="0"/>
    <s v="S"/>
    <n v="0"/>
    <s v="S"/>
    <n v="25"/>
    <n v="43"/>
  </r>
  <r>
    <x v="11"/>
    <x v="11"/>
    <n v="2"/>
    <s v="¿Informes de ejecución y evaluación de los planes de desarrollo local a largo plazo?"/>
    <s v="S"/>
    <n v="5"/>
    <n v="5"/>
    <n v="2017"/>
    <n v="2026"/>
    <s v="S"/>
    <n v="0"/>
    <s v="S"/>
    <n v="0"/>
    <s v="S"/>
    <n v="0"/>
    <n v="5"/>
  </r>
  <r>
    <x v="11"/>
    <x v="11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11"/>
    <x v="1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1"/>
    <x v="11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12"/>
    <x v="12"/>
    <n v="5"/>
    <s v="¿Informes de ejecución y evaluación de los planes de desarrollo local de mediano plazo?"/>
    <s v="S"/>
    <n v="8"/>
    <n v="8"/>
    <n v="2010"/>
    <n v="2015"/>
    <s v="S"/>
    <n v="0"/>
    <s v="S"/>
    <n v="0"/>
    <s v="S"/>
    <n v="0"/>
    <n v="8"/>
  </r>
  <r>
    <x v="12"/>
    <x v="12"/>
    <n v="2"/>
    <s v="¿Informes de ejecución y evaluación de los planes de desarrollo local a largo plazo?"/>
    <s v="S"/>
    <n v="5"/>
    <n v="5"/>
    <n v="2011"/>
    <n v="2017"/>
    <s v="S"/>
    <n v="0"/>
    <s v="S"/>
    <n v="0"/>
    <s v="S"/>
    <n v="0"/>
    <n v="5"/>
  </r>
  <r>
    <x v="12"/>
    <x v="1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N"/>
    <n v="0"/>
    <n v="80"/>
  </r>
  <r>
    <x v="12"/>
    <x v="1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2"/>
    <x v="1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N"/>
    <n v="0"/>
    <n v="95"/>
  </r>
  <r>
    <x v="12"/>
    <x v="12"/>
    <n v="6"/>
    <s v="¿Un plan operativo anual?"/>
    <s v="S"/>
    <n v="18"/>
    <n v="18"/>
    <n v="2019"/>
    <n v="2019"/>
    <s v="S"/>
    <n v="0"/>
    <s v="S"/>
    <n v="0"/>
    <s v="S"/>
    <n v="25"/>
    <n v="43"/>
  </r>
  <r>
    <x v="13"/>
    <x v="13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3"/>
    <x v="13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3"/>
    <x v="1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13"/>
    <x v="13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13"/>
    <x v="13"/>
    <n v="6"/>
    <s v="¿Un plan operativo anual?"/>
    <s v="S"/>
    <n v="18"/>
    <n v="18"/>
    <n v="2018"/>
    <n v="2019"/>
    <s v="S"/>
    <n v="0"/>
    <s v="S"/>
    <n v="0"/>
    <s v="S"/>
    <n v="25"/>
    <n v="43"/>
  </r>
  <r>
    <x v="13"/>
    <x v="13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14"/>
    <x v="14"/>
    <n v="6"/>
    <s v="¿Un plan operativo anual?"/>
    <s v="S"/>
    <n v="18"/>
    <n v="18"/>
    <n v="2019"/>
    <n v="2019"/>
    <s v="-"/>
    <n v="0"/>
    <s v="S"/>
    <n v="0"/>
    <s v="S"/>
    <n v="25"/>
    <n v="43"/>
  </r>
  <r>
    <x v="14"/>
    <x v="14"/>
    <n v="2"/>
    <s v="¿Informes de ejecución y evaluación de los planes de desarrollo local a largo plazo?"/>
    <s v="N"/>
    <n v="5"/>
    <n v="0"/>
    <s v="-"/>
    <s v="-"/>
    <s v="N"/>
    <n v="0"/>
    <s v="-"/>
    <n v="0"/>
    <s v="N"/>
    <n v="0"/>
    <n v="0"/>
  </r>
  <r>
    <x v="14"/>
    <x v="14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-"/>
    <n v="0"/>
    <s v="S"/>
    <n v="25"/>
    <n v="90"/>
  </r>
  <r>
    <x v="14"/>
    <x v="14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-"/>
    <n v="0"/>
    <s v="S"/>
    <n v="25"/>
    <n v="85"/>
  </r>
  <r>
    <x v="14"/>
    <x v="14"/>
    <n v="5"/>
    <s v="¿Informes de ejecución y evaluación de los planes de desarrollo local de mediano plazo?"/>
    <s v="N"/>
    <n v="8"/>
    <n v="0"/>
    <s v="-"/>
    <s v="-"/>
    <s v="N"/>
    <n v="0"/>
    <s v="-"/>
    <n v="0"/>
    <s v="N"/>
    <n v="0"/>
    <n v="0"/>
  </r>
  <r>
    <x v="14"/>
    <x v="14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-"/>
    <n v="0"/>
    <s v="N"/>
    <n v="0"/>
    <n v="0"/>
  </r>
  <r>
    <x v="15"/>
    <x v="15"/>
    <n v="6"/>
    <s v="¿Un plan operativo anual?"/>
    <s v="S"/>
    <n v="18"/>
    <n v="18"/>
    <n v="2018"/>
    <n v="2018"/>
    <s v="N"/>
    <n v="0"/>
    <s v="N"/>
    <n v="0"/>
    <s v="S"/>
    <n v="25"/>
    <n v="43"/>
  </r>
  <r>
    <x v="15"/>
    <x v="1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15"/>
    <x v="1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15"/>
    <x v="1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15"/>
    <x v="1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15"/>
    <x v="15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16"/>
    <x v="16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16"/>
    <x v="16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16"/>
    <x v="16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16"/>
    <x v="16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16"/>
    <x v="16"/>
    <n v="6"/>
    <s v="¿Un plan operativo anual?"/>
    <s v="S"/>
    <n v="18"/>
    <n v="18"/>
    <n v="2018"/>
    <n v="2018"/>
    <s v="S"/>
    <n v="0"/>
    <s v="S"/>
    <n v="0"/>
    <s v="S"/>
    <n v="25"/>
    <n v="43"/>
  </r>
  <r>
    <x v="16"/>
    <x v="16"/>
    <n v="5"/>
    <s v="¿Informes de ejecución y evaluación de los planes de desarrollo local de mediano plazo?"/>
    <s v="S"/>
    <n v="8"/>
    <n v="8"/>
    <n v="2014"/>
    <n v="2018"/>
    <s v="S"/>
    <n v="0"/>
    <s v="S"/>
    <n v="0"/>
    <s v="S"/>
    <n v="0"/>
    <n v="8"/>
  </r>
  <r>
    <x v="17"/>
    <x v="17"/>
    <n v="6"/>
    <s v="¿Un plan operativo anual?"/>
    <s v="S"/>
    <n v="18"/>
    <n v="18"/>
    <n v="2018"/>
    <n v="2018"/>
    <s v="N"/>
    <n v="0"/>
    <s v="S"/>
    <n v="0"/>
    <s v="S"/>
    <n v="25"/>
    <n v="43"/>
  </r>
  <r>
    <x v="17"/>
    <x v="17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17"/>
    <x v="17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17"/>
    <x v="17"/>
    <n v="1"/>
    <s v="Un plan de desarrollo local de largo plazo (más de 10 años) que contenga los elementos básicos que orienten el desarrollo del cantón? Ley 8131"/>
    <s v="S"/>
    <n v="35"/>
    <n v="35"/>
    <n v="2015"/>
    <n v="2025"/>
    <s v="N"/>
    <n v="0"/>
    <s v="S"/>
    <n v="30"/>
    <s v="S"/>
    <n v="25"/>
    <n v="90"/>
  </r>
  <r>
    <x v="17"/>
    <x v="17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17"/>
    <x v="17"/>
    <n v="2"/>
    <s v="¿Informes de ejecución y evaluación de los planes de desarrollo local a largo plazo?"/>
    <s v="S"/>
    <n v="5"/>
    <n v="5"/>
    <n v="2015"/>
    <n v="2025"/>
    <s v="N"/>
    <n v="0"/>
    <s v="S"/>
    <n v="0"/>
    <s v="S"/>
    <n v="0"/>
    <n v="5"/>
  </r>
  <r>
    <x v="18"/>
    <x v="1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18"/>
    <x v="18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N"/>
    <n v="0"/>
    <s v="S"/>
    <n v="25"/>
    <n v="70"/>
  </r>
  <r>
    <x v="18"/>
    <x v="18"/>
    <n v="6"/>
    <s v="¿Un plan operativo anual?"/>
    <s v="S"/>
    <n v="18"/>
    <n v="18"/>
    <n v="2018"/>
    <n v="2018"/>
    <s v="N"/>
    <n v="0"/>
    <s v="N"/>
    <n v="0"/>
    <s v="N"/>
    <n v="0"/>
    <n v="18"/>
  </r>
  <r>
    <x v="18"/>
    <x v="1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18"/>
    <x v="18"/>
    <n v="1"/>
    <s v="Un plan de desarrollo local de largo plazo (más de 10 años) que contenga los elementos básicos que orienten el desarrollo del cantón? Ley 8131"/>
    <s v="S"/>
    <n v="35"/>
    <n v="35"/>
    <n v="2010"/>
    <n v="2021"/>
    <s v="N"/>
    <n v="0"/>
    <s v="N"/>
    <n v="0"/>
    <s v="S"/>
    <n v="25"/>
    <n v="60"/>
  </r>
  <r>
    <x v="18"/>
    <x v="1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19"/>
    <x v="1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19"/>
    <x v="19"/>
    <n v="6"/>
    <s v="¿Un plan operativo anual?"/>
    <s v="S"/>
    <n v="18"/>
    <n v="18"/>
    <n v="2018"/>
    <n v="2018"/>
    <s v="S"/>
    <n v="0"/>
    <s v="S"/>
    <n v="0"/>
    <s v="S"/>
    <n v="25"/>
    <n v="43"/>
  </r>
  <r>
    <x v="19"/>
    <x v="1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19"/>
    <x v="1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19"/>
    <x v="1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19"/>
    <x v="1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0"/>
    <x v="20"/>
    <n v="6"/>
    <s v="¿Un plan operativo anual?"/>
    <s v="S"/>
    <n v="18"/>
    <n v="18"/>
    <n v="2018"/>
    <n v="2018"/>
    <s v="N"/>
    <n v="0"/>
    <s v="S"/>
    <n v="0"/>
    <s v="S"/>
    <n v="25"/>
    <n v="43"/>
  </r>
  <r>
    <x v="20"/>
    <x v="20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20"/>
    <x v="20"/>
    <n v="2"/>
    <s v="¿Informes de ejecución y evaluación de los planes de desarrollo local a largo plazo?"/>
    <s v="S"/>
    <n v="5"/>
    <n v="5"/>
    <n v="2013"/>
    <n v="2018"/>
    <s v="S"/>
    <n v="0"/>
    <s v="S"/>
    <n v="0"/>
    <s v="S"/>
    <n v="0"/>
    <n v="5"/>
  </r>
  <r>
    <x v="20"/>
    <x v="20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20"/>
    <x v="20"/>
    <n v="3"/>
    <s v="¿Un Plan de Desarrollo Municipal de mediano plazo basado en el programa del Alcalde y en los planes de largo plazo? Código Municipal"/>
    <s v="S"/>
    <n v="25"/>
    <n v="25"/>
    <n v="2013"/>
    <n v="2018"/>
    <s v="S"/>
    <n v="35"/>
    <s v="S"/>
    <n v="35"/>
    <s v="S"/>
    <n v="25"/>
    <n v="120"/>
  </r>
  <r>
    <x v="20"/>
    <x v="20"/>
    <n v="1"/>
    <s v="Un plan de desarrollo local de largo plazo (más de 10 años) que contenga los elementos básicos que orienten el desarrollo del cantón? Ley 8131"/>
    <s v="S"/>
    <n v="35"/>
    <n v="35"/>
    <n v="2013"/>
    <n v="2018"/>
    <s v="S"/>
    <n v="30"/>
    <s v="S"/>
    <n v="30"/>
    <s v="S"/>
    <n v="25"/>
    <n v="120"/>
  </r>
  <r>
    <x v="21"/>
    <x v="21"/>
    <n v="6"/>
    <s v="¿Un plan operativo anual?"/>
    <s v="S"/>
    <n v="18"/>
    <n v="18"/>
    <n v="2018"/>
    <n v="2018"/>
    <s v="S"/>
    <n v="0"/>
    <s v="S"/>
    <n v="0"/>
    <s v="S"/>
    <n v="25"/>
    <n v="43"/>
  </r>
  <r>
    <x v="21"/>
    <x v="21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21"/>
    <x v="21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21"/>
    <x v="2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1"/>
    <x v="21"/>
    <n v="3"/>
    <s v="¿Un Plan de Desarrollo Municipal de mediano plazo basado en el programa del Alcalde y en los planes de largo plazo? Código Municipal"/>
    <s v="S"/>
    <n v="25"/>
    <n v="25"/>
    <n v="2016"/>
    <n v="2023"/>
    <s v="S"/>
    <n v="35"/>
    <s v="S"/>
    <n v="35"/>
    <s v="S"/>
    <n v="25"/>
    <n v="120"/>
  </r>
  <r>
    <x v="21"/>
    <x v="21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2"/>
    <x v="22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22"/>
    <x v="22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2"/>
    <x v="22"/>
    <n v="6"/>
    <s v="¿Un plan operativo anual?"/>
    <s v="S"/>
    <n v="18"/>
    <n v="18"/>
    <n v="2018"/>
    <n v="2018"/>
    <s v="S"/>
    <n v="0"/>
    <s v="S"/>
    <n v="0"/>
    <s v="S"/>
    <n v="25"/>
    <n v="43"/>
  </r>
  <r>
    <x v="22"/>
    <x v="22"/>
    <n v="4"/>
    <s v="¿Un plan quinquenal de gestión vial basado, entre otros insumos, en los planes de mediano y largo plazo? Decreto Nro. 34624-MOPT a la Ley No. 8114"/>
    <s v="S"/>
    <n v="10"/>
    <n v="10"/>
    <n v="2014"/>
    <n v="2018"/>
    <s v="S"/>
    <n v="35"/>
    <s v="S"/>
    <n v="35"/>
    <s v="S"/>
    <n v="25"/>
    <n v="105"/>
  </r>
  <r>
    <x v="22"/>
    <x v="2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2"/>
    <x v="22"/>
    <n v="3"/>
    <s v="¿Un Plan de Desarrollo Municipal de mediano plazo basado en el programa del Alcalde y en los planes de largo plazo? Código Municipal"/>
    <s v="S"/>
    <n v="25"/>
    <n v="25"/>
    <n v="2011"/>
    <n v="2017"/>
    <s v="S"/>
    <n v="35"/>
    <s v="S"/>
    <n v="35"/>
    <s v="S"/>
    <n v="25"/>
    <n v="120"/>
  </r>
  <r>
    <x v="23"/>
    <x v="23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23"/>
    <x v="23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23"/>
    <x v="23"/>
    <n v="6"/>
    <s v="¿Un plan operativo anual?"/>
    <s v="S"/>
    <n v="18"/>
    <n v="18"/>
    <n v="2018"/>
    <n v="2018"/>
    <s v="S"/>
    <n v="0"/>
    <s v="S"/>
    <n v="0"/>
    <s v="S"/>
    <n v="25"/>
    <n v="43"/>
  </r>
  <r>
    <x v="23"/>
    <x v="2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23"/>
    <x v="2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23"/>
    <x v="2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4"/>
    <x v="24"/>
    <n v="2"/>
    <s v="¿Informes de ejecución y evaluación de los planes de desarrollo local a largo plazo?"/>
    <s v="S"/>
    <n v="5"/>
    <n v="5"/>
    <n v="2016"/>
    <n v="2020"/>
    <s v="S"/>
    <n v="0"/>
    <s v="S"/>
    <n v="0"/>
    <s v="S"/>
    <n v="0"/>
    <n v="5"/>
  </r>
  <r>
    <x v="24"/>
    <x v="24"/>
    <n v="1"/>
    <s v="Un plan de desarrollo local de largo plazo (más de 10 años) que contenga los elementos básicos que orienten el desarrollo del cantón? Ley 8131"/>
    <s v="S"/>
    <n v="35"/>
    <n v="35"/>
    <n v="2009"/>
    <n v="2020"/>
    <s v="S"/>
    <n v="30"/>
    <s v="S"/>
    <n v="30"/>
    <s v="S"/>
    <n v="25"/>
    <n v="120"/>
  </r>
  <r>
    <x v="24"/>
    <x v="2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4"/>
    <x v="24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4"/>
    <x v="24"/>
    <n v="6"/>
    <s v="¿Un plan operativo anual?"/>
    <s v="S"/>
    <n v="18"/>
    <n v="18"/>
    <n v="2018"/>
    <n v="2018"/>
    <s v="S"/>
    <n v="0"/>
    <s v="S"/>
    <n v="0"/>
    <s v="S"/>
    <n v="25"/>
    <n v="43"/>
  </r>
  <r>
    <x v="24"/>
    <x v="24"/>
    <n v="3"/>
    <s v="¿Un Plan de Desarrollo Municipal de mediano plazo basado en el programa del Alcalde y en los planes de largo plazo? Código Municipal"/>
    <s v="S"/>
    <n v="25"/>
    <n v="25"/>
    <n v="2009"/>
    <n v="2020"/>
    <s v="S"/>
    <n v="35"/>
    <s v="S"/>
    <n v="35"/>
    <s v="S"/>
    <n v="25"/>
    <n v="120"/>
  </r>
  <r>
    <x v="25"/>
    <x v="25"/>
    <n v="1"/>
    <s v="Un plan de desarrollo local de largo plazo (más de 10 años) que contenga los elementos básicos que orienten el desarrollo del cantón? Ley 8131"/>
    <s v="S"/>
    <n v="35"/>
    <n v="35"/>
    <n v="2018"/>
    <n v="2022"/>
    <s v="S"/>
    <n v="30"/>
    <s v="S"/>
    <n v="30"/>
    <s v="S"/>
    <n v="25"/>
    <n v="120"/>
  </r>
  <r>
    <x v="25"/>
    <x v="25"/>
    <n v="6"/>
    <s v="¿Un plan operativo anual?"/>
    <s v="S"/>
    <n v="18"/>
    <n v="18"/>
    <n v="2018"/>
    <n v="2019"/>
    <s v="S"/>
    <n v="0"/>
    <s v="S"/>
    <n v="0"/>
    <s v="S"/>
    <n v="25"/>
    <n v="43"/>
  </r>
  <r>
    <x v="25"/>
    <x v="25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25"/>
    <x v="2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5"/>
    <x v="25"/>
    <n v="2"/>
    <s v="¿Informes de ejecución y evaluación de los planes de desarrollo local a largo plazo?"/>
    <s v="S"/>
    <n v="5"/>
    <n v="5"/>
    <n v="2018"/>
    <n v="2022"/>
    <s v="S"/>
    <n v="0"/>
    <s v="-"/>
    <n v="0"/>
    <s v="S"/>
    <n v="0"/>
    <n v="5"/>
  </r>
  <r>
    <x v="25"/>
    <x v="2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26"/>
    <x v="26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-"/>
    <n v="0"/>
    <s v="S"/>
    <n v="25"/>
    <n v="70"/>
  </r>
  <r>
    <x v="26"/>
    <x v="2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-"/>
    <n v="0"/>
    <s v="S"/>
    <n v="25"/>
    <n v="85"/>
  </r>
  <r>
    <x v="26"/>
    <x v="2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26"/>
    <x v="2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-"/>
    <n v="0"/>
    <s v="S"/>
    <n v="25"/>
    <n v="90"/>
  </r>
  <r>
    <x v="26"/>
    <x v="26"/>
    <n v="6"/>
    <s v="¿Un plan operativo anual?"/>
    <s v="S"/>
    <n v="18"/>
    <n v="18"/>
    <n v="2018"/>
    <n v="2018"/>
    <s v="-"/>
    <n v="0"/>
    <s v="S"/>
    <n v="0"/>
    <s v="S"/>
    <n v="25"/>
    <n v="43"/>
  </r>
  <r>
    <x v="26"/>
    <x v="26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27"/>
    <x v="27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27"/>
    <x v="27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27"/>
    <x v="27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27"/>
    <x v="27"/>
    <n v="6"/>
    <s v="¿Un plan operativo anual?"/>
    <s v="S"/>
    <n v="18"/>
    <n v="18"/>
    <n v="2018"/>
    <n v="2018"/>
    <s v="S"/>
    <n v="0"/>
    <s v="S"/>
    <n v="0"/>
    <s v="S"/>
    <n v="25"/>
    <n v="43"/>
  </r>
  <r>
    <x v="27"/>
    <x v="2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27"/>
    <x v="27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28"/>
    <x v="28"/>
    <n v="6"/>
    <s v="¿Un plan operativo anual?"/>
    <s v="S"/>
    <n v="18"/>
    <n v="18"/>
    <n v="2018"/>
    <n v="2018"/>
    <s v="N"/>
    <n v="0"/>
    <s v="S"/>
    <n v="0"/>
    <s v="S"/>
    <n v="25"/>
    <n v="43"/>
  </r>
  <r>
    <x v="28"/>
    <x v="28"/>
    <n v="4"/>
    <s v="¿Un plan quinquenal de gestión vial basado, entre otros insumos, en los planes de mediano y largo plazo? Decreto Nro. 34624-MOPT a la Ley No. 8114"/>
    <s v="S"/>
    <n v="10"/>
    <n v="10"/>
    <n v="2017"/>
    <n v="2023"/>
    <s v="S"/>
    <n v="35"/>
    <s v="S"/>
    <n v="35"/>
    <s v="S"/>
    <n v="25"/>
    <n v="105"/>
  </r>
  <r>
    <x v="28"/>
    <x v="2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28"/>
    <x v="2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N"/>
    <n v="0"/>
    <s v="S"/>
    <n v="25"/>
    <n v="90"/>
  </r>
  <r>
    <x v="28"/>
    <x v="2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28"/>
    <x v="2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29"/>
    <x v="29"/>
    <n v="6"/>
    <s v="¿Un plan operativo anual?"/>
    <s v="S"/>
    <n v="18"/>
    <n v="18"/>
    <n v="2018"/>
    <n v="2018"/>
    <s v="S"/>
    <n v="0"/>
    <s v="S"/>
    <n v="0"/>
    <s v="S"/>
    <n v="25"/>
    <n v="43"/>
  </r>
  <r>
    <x v="29"/>
    <x v="29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29"/>
    <x v="29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29"/>
    <x v="29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29"/>
    <x v="2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29"/>
    <x v="29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0"/>
    <x v="30"/>
    <n v="5"/>
    <s v="¿Informes de ejecución y evaluación de los planes de desarrollo local de mediano plazo?"/>
    <s v="S"/>
    <n v="8"/>
    <n v="8"/>
    <n v="2014"/>
    <n v="2017"/>
    <s v="S"/>
    <n v="0"/>
    <s v="S"/>
    <n v="0"/>
    <s v="S"/>
    <n v="0"/>
    <n v="8"/>
  </r>
  <r>
    <x v="30"/>
    <x v="30"/>
    <n v="4"/>
    <s v="¿Un plan quinquenal de gestión vial basado, entre otros insumos, en los planes de mediano y largo plazo? Decreto Nro. 34624-MOPT a la Ley No. 8114"/>
    <s v="S"/>
    <n v="10"/>
    <n v="10"/>
    <n v="2016"/>
    <n v="2022"/>
    <s v="S"/>
    <n v="35"/>
    <s v="S"/>
    <n v="35"/>
    <s v="S"/>
    <n v="25"/>
    <n v="105"/>
  </r>
  <r>
    <x v="30"/>
    <x v="30"/>
    <n v="6"/>
    <s v="¿Un plan operativo anual?"/>
    <s v="S"/>
    <n v="18"/>
    <n v="18"/>
    <n v="2018"/>
    <n v="2018"/>
    <s v="S"/>
    <n v="0"/>
    <s v="S"/>
    <n v="0"/>
    <s v="S"/>
    <n v="25"/>
    <n v="43"/>
  </r>
  <r>
    <x v="30"/>
    <x v="30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0"/>
    <x v="30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30"/>
    <x v="30"/>
    <n v="3"/>
    <s v="¿Un Plan de Desarrollo Municipal de mediano plazo basado en el programa del Alcalde y en los planes de largo plazo? Código Municipal"/>
    <s v="S"/>
    <n v="25"/>
    <n v="25"/>
    <n v="2014"/>
    <n v="2019"/>
    <s v="S"/>
    <n v="35"/>
    <s v="S"/>
    <n v="35"/>
    <s v="S"/>
    <n v="25"/>
    <n v="120"/>
  </r>
  <r>
    <x v="31"/>
    <x v="31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31"/>
    <x v="31"/>
    <n v="2"/>
    <s v="¿Informes de ejecución y evaluación de los planes de desarrollo local a largo plazo?"/>
    <s v="S"/>
    <n v="5"/>
    <n v="5"/>
    <n v="2015"/>
    <n v="2025"/>
    <s v="S"/>
    <n v="0"/>
    <s v="S"/>
    <n v="0"/>
    <s v="S"/>
    <n v="0"/>
    <n v="5"/>
  </r>
  <r>
    <x v="31"/>
    <x v="31"/>
    <n v="6"/>
    <s v="¿Un plan operativo anual?"/>
    <s v="S"/>
    <n v="18"/>
    <n v="18"/>
    <n v="2018"/>
    <n v="2018"/>
    <s v="S"/>
    <n v="0"/>
    <s v="S"/>
    <n v="0"/>
    <s v="S"/>
    <n v="25"/>
    <n v="43"/>
  </r>
  <r>
    <x v="31"/>
    <x v="31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31"/>
    <x v="31"/>
    <n v="5"/>
    <s v="¿Informes de ejecución y evaluación de los planes de desarrollo local de mediano plazo?"/>
    <s v="S"/>
    <n v="8"/>
    <n v="8"/>
    <n v="2015"/>
    <n v="2020"/>
    <s v="S"/>
    <n v="0"/>
    <s v="S"/>
    <n v="0"/>
    <s v="S"/>
    <n v="0"/>
    <n v="8"/>
  </r>
  <r>
    <x v="31"/>
    <x v="31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32"/>
    <x v="32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32"/>
    <x v="32"/>
    <n v="6"/>
    <s v="¿Un plan operativo anual?"/>
    <s v="S"/>
    <n v="18"/>
    <n v="18"/>
    <n v="2018"/>
    <n v="2018"/>
    <s v="N"/>
    <n v="0"/>
    <s v="S"/>
    <n v="0"/>
    <s v="S"/>
    <n v="25"/>
    <n v="43"/>
  </r>
  <r>
    <x v="32"/>
    <x v="32"/>
    <n v="2"/>
    <s v="¿Informes de ejecución y evaluación de los planes de desarrollo local a largo plazo?"/>
    <s v="S"/>
    <n v="5"/>
    <n v="5"/>
    <n v="2018"/>
    <n v="2018"/>
    <s v="-"/>
    <n v="0"/>
    <s v="S"/>
    <n v="0"/>
    <s v="S"/>
    <n v="0"/>
    <n v="5"/>
  </r>
  <r>
    <x v="32"/>
    <x v="3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N"/>
    <n v="0"/>
    <s v="S"/>
    <n v="25"/>
    <n v="85"/>
  </r>
  <r>
    <x v="32"/>
    <x v="32"/>
    <n v="1"/>
    <s v="Un plan de desarrollo local de largo plazo (más de 10 años) que contenga los elementos básicos que orienten el desarrollo del cantón? Ley 8131"/>
    <s v="S"/>
    <n v="35"/>
    <n v="35"/>
    <n v="2017"/>
    <n v="2026"/>
    <s v="S"/>
    <n v="30"/>
    <s v="S"/>
    <n v="30"/>
    <s v="S"/>
    <n v="25"/>
    <n v="120"/>
  </r>
  <r>
    <x v="32"/>
    <x v="32"/>
    <n v="5"/>
    <s v="¿Informes de ejecución y evaluación de los planes de desarrollo local de mediano plazo?"/>
    <s v="S"/>
    <n v="8"/>
    <n v="8"/>
    <n v="2018"/>
    <n v="2018"/>
    <s v="-"/>
    <n v="0"/>
    <s v="S"/>
    <n v="0"/>
    <s v="S"/>
    <n v="0"/>
    <n v="8"/>
  </r>
  <r>
    <x v="33"/>
    <x v="3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33"/>
    <x v="33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33"/>
    <x v="3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3"/>
    <x v="3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33"/>
    <x v="3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33"/>
    <x v="33"/>
    <n v="6"/>
    <s v="¿Un plan operativo anual?"/>
    <s v="S"/>
    <n v="18"/>
    <n v="18"/>
    <n v="2018"/>
    <n v="2018"/>
    <s v="S"/>
    <n v="0"/>
    <s v="S"/>
    <n v="0"/>
    <s v="S"/>
    <n v="25"/>
    <n v="43"/>
  </r>
  <r>
    <x v="34"/>
    <x v="34"/>
    <n v="3"/>
    <s v="¿Un Plan de Desarrollo Municipal de mediano plazo basado en el programa del Alcalde y en los planes de largo plazo? Código Municipal"/>
    <s v="S"/>
    <n v="25"/>
    <n v="25"/>
    <n v="2016"/>
    <n v="2018"/>
    <s v="S"/>
    <n v="35"/>
    <s v="S"/>
    <n v="35"/>
    <s v="S"/>
    <n v="25"/>
    <n v="120"/>
  </r>
  <r>
    <x v="34"/>
    <x v="34"/>
    <n v="6"/>
    <s v="¿Un plan operativo anual?"/>
    <s v="S"/>
    <n v="18"/>
    <n v="18"/>
    <n v="2018"/>
    <n v="2018"/>
    <s v="N"/>
    <n v="0"/>
    <s v="S"/>
    <n v="0"/>
    <s v="S"/>
    <n v="25"/>
    <n v="43"/>
  </r>
  <r>
    <x v="34"/>
    <x v="34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4"/>
    <x v="3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4"/>
    <x v="34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4"/>
    <x v="34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5"/>
    <x v="3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35"/>
    <x v="35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35"/>
    <x v="35"/>
    <n v="2"/>
    <s v="¿Informes de ejecución y evaluación de los planes de desarrollo local a largo plazo?"/>
    <s v="S"/>
    <n v="5"/>
    <n v="5"/>
    <n v="2011"/>
    <n v="2018"/>
    <s v="S"/>
    <n v="0"/>
    <s v="S"/>
    <n v="0"/>
    <s v="S"/>
    <n v="0"/>
    <n v="5"/>
  </r>
  <r>
    <x v="35"/>
    <x v="3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35"/>
    <x v="3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35"/>
    <x v="35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4"/>
    <s v="¿Un plan quinquenal de gestión vial basado, entre otros insumos, en los planes de mediano y largo plazo? Decreto Nro. 34624-MOPT a la Ley No. 8114"/>
    <s v="S"/>
    <n v="10"/>
    <n v="10"/>
    <n v="2018"/>
    <n v="2024"/>
    <s v="S"/>
    <n v="35"/>
    <s v="S"/>
    <n v="35"/>
    <s v="S"/>
    <n v="25"/>
    <n v="105"/>
  </r>
  <r>
    <x v="36"/>
    <x v="36"/>
    <n v="6"/>
    <s v="¿Un plan operativo anual?"/>
    <s v="S"/>
    <n v="18"/>
    <n v="18"/>
    <n v="2018"/>
    <n v="2018"/>
    <s v="S"/>
    <n v="0"/>
    <s v="S"/>
    <n v="0"/>
    <s v="S"/>
    <n v="25"/>
    <n v="43"/>
  </r>
  <r>
    <x v="36"/>
    <x v="36"/>
    <n v="2"/>
    <s v="¿Informes de ejecución y evaluación de los planes de desarrollo local a largo plazo?"/>
    <s v="S"/>
    <n v="5"/>
    <n v="5"/>
    <n v="2016"/>
    <n v="2018"/>
    <s v="S"/>
    <n v="0"/>
    <s v="S"/>
    <n v="0"/>
    <s v="S"/>
    <n v="0"/>
    <n v="5"/>
  </r>
  <r>
    <x v="36"/>
    <x v="36"/>
    <n v="1"/>
    <s v="Un plan de desarrollo local de largo plazo (más de 10 años) que contenga los elementos básicos que orienten el desarrollo del cantón? Ley 8131"/>
    <s v="S"/>
    <n v="35"/>
    <n v="35"/>
    <n v="2016"/>
    <n v="2036"/>
    <s v="S"/>
    <n v="30"/>
    <s v="S"/>
    <n v="30"/>
    <s v="S"/>
    <n v="25"/>
    <n v="120"/>
  </r>
  <r>
    <x v="36"/>
    <x v="36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36"/>
    <x v="36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37"/>
    <x v="3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S"/>
    <n v="35"/>
    <s v="S"/>
    <n v="25"/>
    <n v="105"/>
  </r>
  <r>
    <x v="37"/>
    <x v="37"/>
    <n v="6"/>
    <s v="¿Un plan operativo anual?"/>
    <s v="S"/>
    <n v="18"/>
    <n v="18"/>
    <n v="2018"/>
    <n v="2018"/>
    <s v="S"/>
    <n v="0"/>
    <s v="S"/>
    <n v="0"/>
    <s v="S"/>
    <n v="25"/>
    <n v="43"/>
  </r>
  <r>
    <x v="37"/>
    <x v="37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37"/>
    <x v="3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7"/>
    <x v="37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N"/>
    <n v="0"/>
    <n v="95"/>
  </r>
  <r>
    <x v="37"/>
    <x v="3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1"/>
    <s v="Un plan de desarrollo local de largo plazo (más de 10 años) que contenga los elementos básicos que orienten el desarrollo del cantón? Ley 8131"/>
    <s v="N"/>
    <n v="35"/>
    <n v="0"/>
    <s v="-"/>
    <s v="-"/>
    <s v="N"/>
    <n v="0"/>
    <s v="N"/>
    <n v="0"/>
    <s v="N"/>
    <n v="0"/>
    <n v="0"/>
  </r>
  <r>
    <x v="38"/>
    <x v="3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38"/>
    <x v="38"/>
    <n v="6"/>
    <s v="¿Un plan operativo anual?"/>
    <s v="S"/>
    <n v="18"/>
    <n v="18"/>
    <n v="2018"/>
    <n v="2018"/>
    <s v="S"/>
    <n v="0"/>
    <s v="N"/>
    <n v="0"/>
    <s v="S"/>
    <n v="25"/>
    <n v="43"/>
  </r>
  <r>
    <x v="38"/>
    <x v="38"/>
    <n v="3"/>
    <s v="¿Un Plan de Desarrollo Municipal de mediano plazo basado en el programa del Alcalde y en los planes de largo plazo? Código Municipal"/>
    <s v="N"/>
    <n v="25"/>
    <n v="0"/>
    <s v="-"/>
    <s v="-"/>
    <s v="N"/>
    <n v="0"/>
    <s v="N"/>
    <n v="0"/>
    <s v="N"/>
    <n v="0"/>
    <n v="0"/>
  </r>
  <r>
    <x v="38"/>
    <x v="38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38"/>
    <x v="38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39"/>
    <x v="39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39"/>
    <x v="39"/>
    <n v="5"/>
    <s v="¿Informes de ejecución y evaluación de los planes de desarrollo local de mediano plazo?"/>
    <s v="S"/>
    <n v="8"/>
    <n v="8"/>
    <n v="2018"/>
    <n v="2023"/>
    <s v="S"/>
    <n v="0"/>
    <s v="S"/>
    <n v="0"/>
    <s v="S"/>
    <n v="0"/>
    <n v="8"/>
  </r>
  <r>
    <x v="39"/>
    <x v="39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39"/>
    <x v="39"/>
    <n v="4"/>
    <s v="¿Un plan quinquenal de gestión vial basado, entre otros insumos, en los planes de mediano y largo plazo? Decreto Nro. 34624-MOPT a la Ley No. 8114"/>
    <s v="N"/>
    <n v="10"/>
    <n v="0"/>
    <n v="2012"/>
    <n v="2016"/>
    <s v="N"/>
    <n v="0"/>
    <s v="N"/>
    <n v="0"/>
    <s v="N"/>
    <n v="0"/>
    <n v="0"/>
  </r>
  <r>
    <x v="39"/>
    <x v="39"/>
    <n v="6"/>
    <s v="¿Un plan operativo anual?"/>
    <s v="S"/>
    <n v="18"/>
    <n v="18"/>
    <n v="2018"/>
    <n v="2018"/>
    <s v="S"/>
    <n v="0"/>
    <s v="S"/>
    <n v="0"/>
    <s v="S"/>
    <n v="25"/>
    <n v="43"/>
  </r>
  <r>
    <x v="39"/>
    <x v="39"/>
    <n v="2"/>
    <s v="¿Informes de ejecución y evaluación de los planes de desarrollo local a largo plazo?"/>
    <s v="S"/>
    <n v="5"/>
    <n v="5"/>
    <n v="2013"/>
    <n v="2023"/>
    <s v="S"/>
    <n v="0"/>
    <s v="S"/>
    <n v="0"/>
    <s v="S"/>
    <n v="0"/>
    <n v="5"/>
  </r>
  <r>
    <x v="40"/>
    <x v="4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40"/>
    <x v="40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0"/>
    <x v="40"/>
    <n v="1"/>
    <s v="Un plan de desarrollo local de largo plazo (más de 10 años) que contenga los elementos básicos que orienten el desarrollo del cantón? Ley 8131"/>
    <s v="S"/>
    <n v="35"/>
    <n v="35"/>
    <n v="2015"/>
    <n v="2025"/>
    <s v="S"/>
    <n v="30"/>
    <s v="S"/>
    <n v="30"/>
    <s v="S"/>
    <n v="25"/>
    <n v="120"/>
  </r>
  <r>
    <x v="40"/>
    <x v="40"/>
    <n v="6"/>
    <s v="¿Un plan operativo anual?"/>
    <s v="S"/>
    <n v="18"/>
    <n v="18"/>
    <n v="2018"/>
    <n v="2019"/>
    <s v="S"/>
    <n v="0"/>
    <s v="S"/>
    <n v="0"/>
    <s v="S"/>
    <n v="25"/>
    <n v="43"/>
  </r>
  <r>
    <x v="40"/>
    <x v="40"/>
    <n v="5"/>
    <s v="¿Informes de ejecución y evaluación de los planes de desarrollo local de mediano plazo?"/>
    <s v="S"/>
    <n v="8"/>
    <n v="8"/>
    <n v="2018"/>
    <n v="2019"/>
    <s v="S"/>
    <n v="0"/>
    <s v="S"/>
    <n v="0"/>
    <s v="S"/>
    <n v="0"/>
    <n v="8"/>
  </r>
  <r>
    <x v="40"/>
    <x v="4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1"/>
    <x v="41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1"/>
    <x v="41"/>
    <n v="6"/>
    <s v="¿Un plan operativo anual?"/>
    <s v="S"/>
    <n v="18"/>
    <n v="18"/>
    <n v="2018"/>
    <n v="2018"/>
    <s v="S"/>
    <n v="0"/>
    <s v="S"/>
    <n v="0"/>
    <s v="S"/>
    <n v="25"/>
    <n v="43"/>
  </r>
  <r>
    <x v="41"/>
    <x v="41"/>
    <n v="2"/>
    <s v="¿Informes de ejecución y evaluación de los planes de desarrollo local a largo plazo?"/>
    <s v="S"/>
    <n v="5"/>
    <n v="5"/>
    <n v="2010"/>
    <n v="2018"/>
    <s v="S"/>
    <n v="0"/>
    <s v="S"/>
    <n v="0"/>
    <s v="S"/>
    <n v="0"/>
    <n v="5"/>
  </r>
  <r>
    <x v="41"/>
    <x v="41"/>
    <n v="5"/>
    <s v="¿Informes de ejecución y evaluación de los planes de desarrollo local de mediano plazo?"/>
    <s v="S"/>
    <n v="8"/>
    <n v="8"/>
    <n v="2016"/>
    <n v="2018"/>
    <s v="S"/>
    <n v="0"/>
    <s v="S"/>
    <n v="0"/>
    <s v="S"/>
    <n v="0"/>
    <n v="8"/>
  </r>
  <r>
    <x v="41"/>
    <x v="41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2"/>
    <x v="42"/>
    <n v="3"/>
    <s v="¿Un Plan de Desarrollo Municipal de mediano plazo basado en el programa del Alcalde y en los planes de largo plazo? Código Municipal"/>
    <s v="S"/>
    <n v="25"/>
    <n v="25"/>
    <n v="2016"/>
    <n v="2022"/>
    <s v="S"/>
    <n v="35"/>
    <s v="S"/>
    <n v="35"/>
    <s v="S"/>
    <n v="25"/>
    <n v="120"/>
  </r>
  <r>
    <x v="42"/>
    <x v="42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2"/>
    <x v="42"/>
    <n v="1"/>
    <s v="Un plan de desarrollo local de largo plazo (más de 10 años) que contenga los elementos básicos que orienten el desarrollo del cantón? Ley 8131"/>
    <s v="S"/>
    <n v="35"/>
    <n v="35"/>
    <n v="2012"/>
    <n v="2022"/>
    <s v="S"/>
    <n v="30"/>
    <s v="S"/>
    <n v="30"/>
    <s v="S"/>
    <n v="25"/>
    <n v="120"/>
  </r>
  <r>
    <x v="42"/>
    <x v="42"/>
    <n v="2"/>
    <s v="¿Informes de ejecución y evaluación de los planes de desarrollo local a largo plazo?"/>
    <s v="S"/>
    <n v="5"/>
    <n v="5"/>
    <n v="2012"/>
    <n v="2022"/>
    <s v="S"/>
    <n v="0"/>
    <s v="S"/>
    <n v="0"/>
    <s v="S"/>
    <n v="0"/>
    <n v="5"/>
  </r>
  <r>
    <x v="42"/>
    <x v="4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2"/>
    <x v="42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3"/>
    <x v="4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3"/>
    <x v="43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43"/>
    <x v="43"/>
    <n v="6"/>
    <s v="¿Un plan operativo anual?"/>
    <s v="S"/>
    <n v="18"/>
    <n v="18"/>
    <n v="2018"/>
    <n v="2018"/>
    <s v="S"/>
    <n v="0"/>
    <s v="S"/>
    <n v="0"/>
    <s v="S"/>
    <n v="25"/>
    <n v="43"/>
  </r>
  <r>
    <x v="43"/>
    <x v="4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3"/>
    <x v="43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44"/>
    <x v="4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4"/>
    <x v="4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4"/>
    <x v="44"/>
    <n v="6"/>
    <s v="¿Un plan operativo anual?"/>
    <s v="S"/>
    <n v="18"/>
    <n v="18"/>
    <n v="2018"/>
    <n v="2018"/>
    <s v="S"/>
    <n v="0"/>
    <s v="S"/>
    <n v="0"/>
    <s v="S"/>
    <n v="25"/>
    <n v="43"/>
  </r>
  <r>
    <x v="44"/>
    <x v="4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44"/>
    <x v="44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44"/>
    <x v="4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N"/>
    <n v="0"/>
    <n v="95"/>
  </r>
  <r>
    <x v="45"/>
    <x v="45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45"/>
    <x v="45"/>
    <n v="2"/>
    <s v="¿Informes de ejecución y evaluación de los planes de desarrollo local a largo plazo?"/>
    <s v="N"/>
    <n v="5"/>
    <n v="0"/>
    <s v="-"/>
    <s v="-"/>
    <s v="-"/>
    <n v="0"/>
    <s v="N"/>
    <n v="0"/>
    <s v="N"/>
    <n v="0"/>
    <n v="0"/>
  </r>
  <r>
    <x v="45"/>
    <x v="45"/>
    <n v="3"/>
    <s v="¿Un Plan de Desarrollo Municipal de mediano plazo basado en el programa del Alcalde y en los planes de largo plazo? Código Municipal"/>
    <s v="S"/>
    <n v="25"/>
    <n v="25"/>
    <n v="2018"/>
    <n v="2021"/>
    <s v="S"/>
    <n v="35"/>
    <s v="S"/>
    <n v="35"/>
    <s v="S"/>
    <n v="25"/>
    <n v="120"/>
  </r>
  <r>
    <x v="45"/>
    <x v="45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45"/>
    <x v="45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45"/>
    <x v="45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46"/>
    <x v="46"/>
    <n v="6"/>
    <s v="¿Un plan operativo anual?"/>
    <s v="S"/>
    <n v="18"/>
    <n v="18"/>
    <n v="2018"/>
    <n v="2018"/>
    <s v="S"/>
    <n v="0"/>
    <s v="S"/>
    <n v="0"/>
    <s v="S"/>
    <n v="25"/>
    <n v="43"/>
  </r>
  <r>
    <x v="46"/>
    <x v="4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6"/>
    <x v="4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46"/>
    <x v="4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46"/>
    <x v="46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47"/>
    <x v="47"/>
    <n v="6"/>
    <s v="¿Un plan operativo anual?"/>
    <s v="S"/>
    <n v="18"/>
    <n v="18"/>
    <n v="2018"/>
    <n v="2018"/>
    <s v="N"/>
    <n v="0"/>
    <s v="S"/>
    <n v="0"/>
    <s v="S"/>
    <n v="25"/>
    <n v="43"/>
  </r>
  <r>
    <x v="47"/>
    <x v="47"/>
    <n v="4"/>
    <s v="¿Un plan quinquenal de gestión vial basado, entre otros insumos, en los planes de mediano y largo plazo? Decreto Nro. 34624-MOPT a la Ley No. 8114"/>
    <s v="S"/>
    <n v="10"/>
    <n v="10"/>
    <n v="2019"/>
    <n v="2023"/>
    <s v="S"/>
    <n v="35"/>
    <s v="N"/>
    <n v="0"/>
    <s v="S"/>
    <n v="25"/>
    <n v="70"/>
  </r>
  <r>
    <x v="47"/>
    <x v="47"/>
    <n v="2"/>
    <s v="¿Informes de ejecución y evaluación de los planes de desarrollo local a largo plazo?"/>
    <s v="S"/>
    <n v="5"/>
    <n v="5"/>
    <n v="2010"/>
    <n v="2020"/>
    <s v="N"/>
    <n v="0"/>
    <s v="S"/>
    <n v="0"/>
    <s v="S"/>
    <n v="0"/>
    <n v="5"/>
  </r>
  <r>
    <x v="47"/>
    <x v="47"/>
    <n v="5"/>
    <s v="¿Informes de ejecución y evaluación de los planes de desarrollo local de mediano plazo?"/>
    <s v="S"/>
    <n v="8"/>
    <n v="8"/>
    <n v="2016"/>
    <n v="2020"/>
    <s v="S"/>
    <n v="0"/>
    <s v="N"/>
    <n v="0"/>
    <s v="S"/>
    <n v="0"/>
    <n v="8"/>
  </r>
  <r>
    <x v="47"/>
    <x v="4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N"/>
    <n v="0"/>
    <s v="S"/>
    <n v="25"/>
    <n v="85"/>
  </r>
  <r>
    <x v="47"/>
    <x v="47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N"/>
    <n v="0"/>
    <s v="S"/>
    <n v="25"/>
    <n v="90"/>
  </r>
  <r>
    <x v="48"/>
    <x v="48"/>
    <n v="6"/>
    <s v="¿Un plan operativo anual?"/>
    <s v="S"/>
    <n v="18"/>
    <n v="18"/>
    <n v="2018"/>
    <n v="2018"/>
    <s v="S"/>
    <n v="0"/>
    <s v="S"/>
    <n v="0"/>
    <s v="S"/>
    <n v="25"/>
    <n v="43"/>
  </r>
  <r>
    <x v="48"/>
    <x v="48"/>
    <n v="1"/>
    <s v="Un plan de desarrollo local de largo plazo (más de 10 años) que contenga los elementos básicos que orienten el desarrollo del cantón? Ley 8131"/>
    <s v="S"/>
    <n v="35"/>
    <n v="35"/>
    <n v="2013"/>
    <n v="2023"/>
    <s v="S"/>
    <n v="30"/>
    <s v="S"/>
    <n v="30"/>
    <s v="S"/>
    <n v="25"/>
    <n v="120"/>
  </r>
  <r>
    <x v="48"/>
    <x v="48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48"/>
    <x v="4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48"/>
    <x v="48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48"/>
    <x v="48"/>
    <n v="4"/>
    <s v="¿Un plan quinquenal de gestión vial basado, entre otros insumos, en los planes de mediano y largo plazo? Decreto Nro. 34624-MOPT a la Ley No. 8114"/>
    <s v="S"/>
    <n v="10"/>
    <n v="10"/>
    <n v="2020"/>
    <n v="2024"/>
    <s v="S"/>
    <n v="35"/>
    <s v="S"/>
    <n v="35"/>
    <s v="S"/>
    <n v="25"/>
    <n v="105"/>
  </r>
  <r>
    <x v="49"/>
    <x v="49"/>
    <n v="2"/>
    <s v="¿Informes de ejecución y evaluación de los planes de desarrollo local a largo plazo?"/>
    <s v="S"/>
    <n v="5"/>
    <n v="5"/>
    <n v="2016"/>
    <n v="2026"/>
    <s v="S"/>
    <n v="0"/>
    <s v="S"/>
    <n v="0"/>
    <s v="S"/>
    <n v="0"/>
    <n v="5"/>
  </r>
  <r>
    <x v="49"/>
    <x v="49"/>
    <n v="6"/>
    <s v="¿Un plan operativo anual?"/>
    <s v="S"/>
    <n v="18"/>
    <n v="18"/>
    <n v="2018"/>
    <n v="2018"/>
    <s v="S"/>
    <n v="0"/>
    <s v="S"/>
    <n v="0"/>
    <s v="S"/>
    <n v="25"/>
    <n v="43"/>
  </r>
  <r>
    <x v="49"/>
    <x v="49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49"/>
    <x v="49"/>
    <n v="5"/>
    <s v="¿Informes de ejecución y evaluación de los planes de desarrollo local de mediano plazo?"/>
    <s v="S"/>
    <n v="8"/>
    <n v="8"/>
    <n v="2016"/>
    <n v="2020"/>
    <s v="S"/>
    <n v="0"/>
    <s v="S"/>
    <n v="0"/>
    <s v="S"/>
    <n v="0"/>
    <n v="8"/>
  </r>
  <r>
    <x v="49"/>
    <x v="49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49"/>
    <x v="49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0"/>
    <x v="5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N"/>
    <n v="0"/>
    <n v="95"/>
  </r>
  <r>
    <x v="50"/>
    <x v="50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50"/>
    <x v="5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0"/>
    <x v="5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50"/>
    <x v="50"/>
    <n v="2"/>
    <s v="¿Informes de ejecución y evaluación de los planes de desarrollo local a largo plazo?"/>
    <s v="S"/>
    <n v="5"/>
    <n v="5"/>
    <n v="2018"/>
    <n v="2018"/>
    <s v="S"/>
    <n v="0"/>
    <s v="S"/>
    <n v="0"/>
    <s v="N"/>
    <n v="0"/>
    <n v="5"/>
  </r>
  <r>
    <x v="50"/>
    <x v="50"/>
    <n v="6"/>
    <s v="¿Un plan operativo anual?"/>
    <s v="S"/>
    <n v="18"/>
    <n v="18"/>
    <n v="2018"/>
    <n v="2018"/>
    <s v="S"/>
    <n v="0"/>
    <s v="S"/>
    <n v="0"/>
    <s v="S"/>
    <n v="25"/>
    <n v="43"/>
  </r>
  <r>
    <x v="51"/>
    <x v="51"/>
    <n v="1"/>
    <s v="Un plan de desarrollo local de largo plazo (más de 10 años) que contenga los elementos básicos que orienten el desarrollo del cantón? Ley 8131"/>
    <s v="S"/>
    <n v="35"/>
    <n v="35"/>
    <n v="2019"/>
    <n v="2019"/>
    <s v="S"/>
    <n v="30"/>
    <s v="N"/>
    <n v="0"/>
    <s v="N"/>
    <n v="0"/>
    <n v="65"/>
  </r>
  <r>
    <x v="51"/>
    <x v="51"/>
    <n v="4"/>
    <s v="¿Un plan quinquenal de gestión vial basado, entre otros insumos, en los planes de mediano y largo plazo? Decreto Nro. 34624-MOPT a la Ley No. 8114"/>
    <s v="N"/>
    <n v="10"/>
    <n v="0"/>
    <s v="-"/>
    <s v="-"/>
    <s v="-"/>
    <n v="0"/>
    <s v="-"/>
    <n v="0"/>
    <s v="-"/>
    <n v="0"/>
    <n v="0"/>
  </r>
  <r>
    <x v="51"/>
    <x v="5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1"/>
    <x v="51"/>
    <n v="3"/>
    <s v="¿Un Plan de Desarrollo Municipal de mediano plazo basado en el programa del Alcalde y en los planes de largo plazo? Código Municipal"/>
    <s v="N"/>
    <n v="25"/>
    <n v="0"/>
    <s v="-"/>
    <s v="-"/>
    <s v="-"/>
    <n v="0"/>
    <s v="-"/>
    <n v="0"/>
    <s v="-"/>
    <n v="0"/>
    <n v="0"/>
  </r>
  <r>
    <x v="51"/>
    <x v="51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1"/>
    <x v="51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2"/>
    <x v="52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2"/>
    <x v="52"/>
    <n v="6"/>
    <s v="¿Un plan operativo anual?"/>
    <s v="S"/>
    <n v="18"/>
    <n v="18"/>
    <n v="2018"/>
    <n v="2018"/>
    <s v="S"/>
    <n v="0"/>
    <s v="S"/>
    <n v="0"/>
    <s v="S"/>
    <n v="25"/>
    <n v="43"/>
  </r>
  <r>
    <x v="52"/>
    <x v="52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52"/>
    <x v="52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52"/>
    <x v="52"/>
    <n v="5"/>
    <s v="¿Informes de ejecución y evaluación de los planes de desarrollo local de mediano plazo?"/>
    <s v="S"/>
    <n v="8"/>
    <n v="8"/>
    <n v="2012"/>
    <n v="2018"/>
    <s v="S"/>
    <n v="0"/>
    <s v="S"/>
    <n v="0"/>
    <s v="S"/>
    <n v="0"/>
    <n v="8"/>
  </r>
  <r>
    <x v="53"/>
    <x v="53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3"/>
    <x v="53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53"/>
    <x v="53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3"/>
    <x v="53"/>
    <n v="6"/>
    <s v="¿Un plan operativo anual?"/>
    <s v="S"/>
    <n v="18"/>
    <n v="18"/>
    <n v="2018"/>
    <n v="2018"/>
    <s v="S"/>
    <n v="0"/>
    <s v="S"/>
    <n v="0"/>
    <s v="S"/>
    <n v="25"/>
    <n v="43"/>
  </r>
  <r>
    <x v="53"/>
    <x v="5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53"/>
    <x v="53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54"/>
    <x v="54"/>
    <n v="4"/>
    <s v="¿Un plan quinquenal de gestión vial basado, entre otros insumos, en los planes de mediano y largo plazo? Decreto Nro. 34624-MOPT a la Ley No. 8114"/>
    <s v="S"/>
    <n v="10"/>
    <n v="10"/>
    <n v="2017"/>
    <n v="2017"/>
    <s v="S"/>
    <n v="35"/>
    <s v="S"/>
    <n v="35"/>
    <s v="S"/>
    <n v="25"/>
    <n v="105"/>
  </r>
  <r>
    <x v="54"/>
    <x v="54"/>
    <n v="6"/>
    <s v="¿Un plan operativo anual?"/>
    <s v="S"/>
    <n v="18"/>
    <n v="18"/>
    <n v="2018"/>
    <n v="2018"/>
    <s v="S"/>
    <n v="0"/>
    <s v="S"/>
    <n v="0"/>
    <s v="S"/>
    <n v="25"/>
    <n v="43"/>
  </r>
  <r>
    <x v="54"/>
    <x v="54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4"/>
    <x v="54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4"/>
    <x v="54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54"/>
    <x v="54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55"/>
    <x v="55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55"/>
    <x v="55"/>
    <n v="6"/>
    <s v="¿Un plan operativo anual?"/>
    <s v="S"/>
    <n v="18"/>
    <n v="18"/>
    <n v="2018"/>
    <n v="2018"/>
    <s v="N"/>
    <n v="0"/>
    <s v="S"/>
    <n v="0"/>
    <s v="S"/>
    <n v="25"/>
    <n v="43"/>
  </r>
  <r>
    <x v="55"/>
    <x v="55"/>
    <n v="1"/>
    <s v="Un plan de desarrollo local de largo plazo (más de 10 años) que contenga los elementos básicos que orienten el desarrollo del cantón? Ley 8131"/>
    <s v="N"/>
    <n v="35"/>
    <n v="0"/>
    <s v="-"/>
    <s v="-"/>
    <s v="-"/>
    <n v="0"/>
    <s v="-"/>
    <n v="0"/>
    <s v="-"/>
    <n v="0"/>
    <n v="0"/>
  </r>
  <r>
    <x v="55"/>
    <x v="55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N"/>
    <n v="0"/>
    <s v="S"/>
    <n v="25"/>
    <n v="85"/>
  </r>
  <r>
    <x v="55"/>
    <x v="55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5"/>
    <x v="55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56"/>
    <x v="56"/>
    <n v="2"/>
    <s v="¿Informes de ejecución y evaluación de los planes de desarrollo local a largo plazo?"/>
    <s v="N"/>
    <n v="5"/>
    <n v="0"/>
    <n v="2010"/>
    <n v="2018"/>
    <s v="S"/>
    <n v="0"/>
    <s v="S"/>
    <n v="0"/>
    <s v="N"/>
    <n v="0"/>
    <n v="0"/>
  </r>
  <r>
    <x v="56"/>
    <x v="56"/>
    <n v="5"/>
    <s v="¿Informes de ejecución y evaluación de los planes de desarrollo local de mediano plazo?"/>
    <s v="N"/>
    <n v="8"/>
    <n v="0"/>
    <n v="2015"/>
    <n v="2017"/>
    <s v="N"/>
    <n v="0"/>
    <s v="N"/>
    <n v="0"/>
    <s v="N"/>
    <n v="0"/>
    <n v="0"/>
  </r>
  <r>
    <x v="56"/>
    <x v="56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56"/>
    <x v="5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N"/>
    <n v="0"/>
    <n v="95"/>
  </r>
  <r>
    <x v="56"/>
    <x v="56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56"/>
    <x v="56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N"/>
    <n v="0"/>
    <n v="95"/>
  </r>
  <r>
    <x v="57"/>
    <x v="57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57"/>
    <x v="57"/>
    <n v="6"/>
    <s v="¿Un plan operativo anual?"/>
    <s v="S"/>
    <n v="18"/>
    <n v="18"/>
    <n v="2018"/>
    <n v="2018"/>
    <s v="S"/>
    <n v="0"/>
    <s v="S"/>
    <n v="0"/>
    <s v="S"/>
    <n v="25"/>
    <n v="43"/>
  </r>
  <r>
    <x v="57"/>
    <x v="5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57"/>
    <x v="57"/>
    <n v="5"/>
    <s v="¿Informes de ejecución y evaluación de los planes de desarrollo local de mediano plazo?"/>
    <s v="N"/>
    <n v="8"/>
    <n v="0"/>
    <s v="-"/>
    <s v="-"/>
    <s v="-"/>
    <n v="0"/>
    <s v="-"/>
    <n v="0"/>
    <s v="-"/>
    <n v="0"/>
    <n v="0"/>
  </r>
  <r>
    <x v="57"/>
    <x v="57"/>
    <n v="3"/>
    <s v="¿Un Plan de Desarrollo Municipal de mediano plazo basado en el programa del Alcalde y en los planes de largo plazo? Código Municipal"/>
    <s v="S"/>
    <n v="25"/>
    <n v="25"/>
    <n v="2018"/>
    <n v="2023"/>
    <s v="S"/>
    <n v="35"/>
    <s v="S"/>
    <n v="35"/>
    <s v="S"/>
    <n v="25"/>
    <n v="120"/>
  </r>
  <r>
    <x v="58"/>
    <x v="58"/>
    <n v="3"/>
    <s v="¿Un Plan de Desarrollo Municipal de mediano plazo basado en el programa del Alcalde y en los planes de largo plazo? Código Municipal"/>
    <s v="S"/>
    <n v="25"/>
    <n v="25"/>
    <n v="2014"/>
    <n v="2018"/>
    <s v="S"/>
    <n v="35"/>
    <s v="S"/>
    <n v="35"/>
    <s v="S"/>
    <n v="25"/>
    <n v="120"/>
  </r>
  <r>
    <x v="58"/>
    <x v="58"/>
    <n v="2"/>
    <s v="¿Informes de ejecución y evaluación de los planes de desarrollo local a largo plazo?"/>
    <s v="S"/>
    <n v="5"/>
    <n v="5"/>
    <n v="2014"/>
    <n v="2024"/>
    <s v="S"/>
    <n v="0"/>
    <s v="S"/>
    <n v="0"/>
    <s v="S"/>
    <n v="0"/>
    <n v="5"/>
  </r>
  <r>
    <x v="58"/>
    <x v="5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58"/>
    <x v="58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S"/>
    <n v="30"/>
    <s v="S"/>
    <n v="25"/>
    <n v="120"/>
  </r>
  <r>
    <x v="58"/>
    <x v="58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58"/>
    <x v="58"/>
    <n v="6"/>
    <s v="¿Un plan operativo anual?"/>
    <s v="S"/>
    <n v="18"/>
    <n v="18"/>
    <n v="2018"/>
    <n v="2018"/>
    <s v="S"/>
    <n v="0"/>
    <s v="S"/>
    <n v="0"/>
    <s v="S"/>
    <n v="25"/>
    <n v="43"/>
  </r>
  <r>
    <x v="59"/>
    <x v="59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59"/>
    <x v="59"/>
    <n v="2"/>
    <s v="¿Informes de ejecución y evaluación de los planes de desarrollo local a largo plazo?"/>
    <s v="S"/>
    <n v="5"/>
    <n v="5"/>
    <n v="2016"/>
    <n v="2021"/>
    <s v="S"/>
    <n v="0"/>
    <s v="S"/>
    <n v="0"/>
    <s v="S"/>
    <n v="0"/>
    <n v="5"/>
  </r>
  <r>
    <x v="59"/>
    <x v="59"/>
    <n v="4"/>
    <s v="¿Un plan quinquenal de gestión vial basado, entre otros insumos, en los planes de mediano y largo plazo? Decreto Nro. 34624-MOPT a la Ley No. 8114"/>
    <s v="S"/>
    <n v="10"/>
    <n v="10"/>
    <n v="2016"/>
    <n v="2021"/>
    <s v="S"/>
    <n v="35"/>
    <s v="S"/>
    <n v="35"/>
    <s v="S"/>
    <n v="25"/>
    <n v="105"/>
  </r>
  <r>
    <x v="59"/>
    <x v="59"/>
    <n v="1"/>
    <s v="Un plan de desarrollo local de largo plazo (más de 10 años) que contenga los elementos básicos que orienten el desarrollo del cantón? Ley 8131"/>
    <s v="S"/>
    <n v="35"/>
    <n v="35"/>
    <n v="2010"/>
    <n v="2030"/>
    <s v="S"/>
    <n v="30"/>
    <s v="S"/>
    <n v="30"/>
    <s v="S"/>
    <n v="25"/>
    <n v="120"/>
  </r>
  <r>
    <x v="59"/>
    <x v="59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59"/>
    <x v="59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0"/>
    <x v="60"/>
    <n v="6"/>
    <s v="¿Un plan operativo anual?"/>
    <s v="S"/>
    <n v="18"/>
    <n v="18"/>
    <n v="2018"/>
    <n v="2018"/>
    <s v="S"/>
    <n v="0"/>
    <s v="S"/>
    <n v="0"/>
    <s v="S"/>
    <n v="25"/>
    <n v="43"/>
  </r>
  <r>
    <x v="60"/>
    <x v="60"/>
    <n v="3"/>
    <s v="¿Un Plan de Desarrollo Municipal de mediano plazo basado en el programa del Alcalde y en los planes de largo plazo? Código Municipal"/>
    <s v="S"/>
    <n v="25"/>
    <n v="25"/>
    <n v="2017"/>
    <n v="2020"/>
    <s v="S"/>
    <n v="35"/>
    <s v="S"/>
    <n v="35"/>
    <s v="S"/>
    <n v="25"/>
    <n v="120"/>
  </r>
  <r>
    <x v="60"/>
    <x v="60"/>
    <n v="1"/>
    <s v="Un plan de desarrollo local de largo plazo (más de 10 años) que contenga los elementos básicos que orienten el desarrollo del cantón? Ley 8131"/>
    <s v="S"/>
    <n v="35"/>
    <n v="35"/>
    <n v="2018"/>
    <n v="2035"/>
    <s v="S"/>
    <n v="30"/>
    <s v="S"/>
    <n v="30"/>
    <s v="S"/>
    <n v="25"/>
    <n v="120"/>
  </r>
  <r>
    <x v="60"/>
    <x v="60"/>
    <n v="4"/>
    <s v="¿Un plan quinquenal de gestión vial basado, entre otros insumos, en los planes de mediano y largo plazo? Decreto Nro. 34624-MOPT a la Ley No. 8114"/>
    <s v="S"/>
    <n v="10"/>
    <n v="10"/>
    <n v="2015"/>
    <n v="2019"/>
    <s v="S"/>
    <n v="35"/>
    <s v="S"/>
    <n v="35"/>
    <s v="S"/>
    <n v="25"/>
    <n v="105"/>
  </r>
  <r>
    <x v="60"/>
    <x v="60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1"/>
    <x v="61"/>
    <n v="5"/>
    <s v="¿Informes de ejecución y evaluación de los planes de desarrollo local de mediano plazo?"/>
    <s v="S"/>
    <n v="8"/>
    <n v="8"/>
    <n v="2013"/>
    <n v="2018"/>
    <s v="S"/>
    <n v="0"/>
    <s v="S"/>
    <n v="0"/>
    <s v="S"/>
    <n v="0"/>
    <n v="8"/>
  </r>
  <r>
    <x v="61"/>
    <x v="61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1"/>
    <x v="61"/>
    <n v="6"/>
    <s v="¿Un plan operativo anual?"/>
    <s v="S"/>
    <n v="18"/>
    <n v="18"/>
    <n v="2018"/>
    <n v="2018"/>
    <s v="S"/>
    <n v="0"/>
    <s v="S"/>
    <n v="0"/>
    <s v="S"/>
    <n v="25"/>
    <n v="43"/>
  </r>
  <r>
    <x v="61"/>
    <x v="61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61"/>
    <x v="61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1"/>
    <x v="61"/>
    <n v="3"/>
    <s v="¿Un Plan de Desarrollo Municipal de mediano plazo basado en el programa del Alcalde y en los planes de largo plazo? Código Municipal"/>
    <s v="S"/>
    <n v="25"/>
    <n v="25"/>
    <n v="2017"/>
    <n v="2022"/>
    <s v="S"/>
    <n v="35"/>
    <s v="S"/>
    <n v="35"/>
    <s v="S"/>
    <n v="25"/>
    <n v="120"/>
  </r>
  <r>
    <x v="62"/>
    <x v="62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62"/>
    <x v="62"/>
    <n v="2"/>
    <s v="¿Informes de ejecución y evaluación de los planes de desarrollo local a largo plazo?"/>
    <s v="S"/>
    <n v="5"/>
    <n v="5"/>
    <n v="2011"/>
    <n v="2021"/>
    <s v="S"/>
    <n v="0"/>
    <s v="S"/>
    <n v="0"/>
    <s v="S"/>
    <n v="0"/>
    <n v="5"/>
  </r>
  <r>
    <x v="62"/>
    <x v="62"/>
    <n v="4"/>
    <s v="¿Un plan quinquenal de gestión vial basado, entre otros insumos, en los planes de mediano y largo plazo? Decreto Nro. 34624-MOPT a la Ley No. 8114"/>
    <s v="S"/>
    <n v="10"/>
    <n v="10"/>
    <n v="2014"/>
    <n v="2024"/>
    <s v="S"/>
    <n v="35"/>
    <s v="S"/>
    <n v="35"/>
    <s v="S"/>
    <n v="25"/>
    <n v="105"/>
  </r>
  <r>
    <x v="62"/>
    <x v="62"/>
    <n v="6"/>
    <s v="¿Un plan operativo anual?"/>
    <s v="S"/>
    <n v="18"/>
    <n v="18"/>
    <n v="2018"/>
    <n v="2018"/>
    <s v="S"/>
    <n v="0"/>
    <s v="S"/>
    <n v="0"/>
    <s v="S"/>
    <n v="25"/>
    <n v="43"/>
  </r>
  <r>
    <x v="62"/>
    <x v="62"/>
    <n v="1"/>
    <s v="Un plan de desarrollo local de largo plazo (más de 10 años) que contenga los elementos básicos que orienten el desarrollo del cantón? Ley 8131"/>
    <s v="S"/>
    <n v="35"/>
    <n v="35"/>
    <n v="2011"/>
    <n v="2021"/>
    <s v="S"/>
    <n v="30"/>
    <s v="S"/>
    <n v="30"/>
    <s v="S"/>
    <n v="25"/>
    <n v="120"/>
  </r>
  <r>
    <x v="62"/>
    <x v="62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63"/>
    <x v="63"/>
    <n v="2"/>
    <s v="¿Informes de ejecución y evaluación de los planes de desarrollo local a largo plazo?"/>
    <s v="S"/>
    <n v="5"/>
    <n v="5"/>
    <n v="2014"/>
    <n v="2018"/>
    <s v="S"/>
    <n v="0"/>
    <s v="S"/>
    <n v="0"/>
    <s v="S"/>
    <n v="0"/>
    <n v="5"/>
  </r>
  <r>
    <x v="63"/>
    <x v="63"/>
    <n v="6"/>
    <s v="¿Un plan operativo anual?"/>
    <s v="S"/>
    <n v="18"/>
    <n v="18"/>
    <n v="2017"/>
    <n v="2018"/>
    <s v="S"/>
    <n v="0"/>
    <s v="S"/>
    <n v="0"/>
    <s v="S"/>
    <n v="25"/>
    <n v="43"/>
  </r>
  <r>
    <x v="63"/>
    <x v="63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63"/>
    <x v="63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63"/>
    <x v="63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3"/>
    <x v="63"/>
    <n v="1"/>
    <s v="Un plan de desarrollo local de largo plazo (más de 10 años) que contenga los elementos básicos que orienten el desarrollo del cantón? Ley 8131"/>
    <s v="S"/>
    <n v="35"/>
    <n v="35"/>
    <n v="2011"/>
    <n v="2025"/>
    <s v="S"/>
    <n v="30"/>
    <s v="S"/>
    <n v="30"/>
    <s v="S"/>
    <n v="25"/>
    <n v="120"/>
  </r>
  <r>
    <x v="64"/>
    <x v="64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4"/>
    <x v="64"/>
    <n v="6"/>
    <s v="¿Un plan operativo anual?"/>
    <s v="S"/>
    <n v="18"/>
    <n v="18"/>
    <n v="2018"/>
    <n v="2018"/>
    <s v="S"/>
    <n v="0"/>
    <s v="S"/>
    <n v="0"/>
    <s v="S"/>
    <n v="25"/>
    <n v="43"/>
  </r>
  <r>
    <x v="64"/>
    <x v="64"/>
    <n v="1"/>
    <s v="Un plan de desarrollo local de largo plazo (más de 10 años) que contenga los elementos básicos que orienten el desarrollo del cantón? Ley 8131"/>
    <s v="S"/>
    <n v="35"/>
    <n v="35"/>
    <n v="2016"/>
    <n v="2025"/>
    <s v="S"/>
    <n v="30"/>
    <s v="S"/>
    <n v="30"/>
    <s v="S"/>
    <n v="25"/>
    <n v="120"/>
  </r>
  <r>
    <x v="64"/>
    <x v="64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4"/>
    <x v="6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4"/>
    <x v="64"/>
    <n v="4"/>
    <s v="¿Un plan quinquenal de gestión vial basado, entre otros insumos, en los planes de mediano y largo plazo? Decreto Nro. 34624-MOPT a la Ley No. 8114"/>
    <s v="S"/>
    <n v="10"/>
    <n v="10"/>
    <n v="2013"/>
    <n v="2018"/>
    <s v="S"/>
    <n v="35"/>
    <s v="S"/>
    <n v="35"/>
    <s v="S"/>
    <n v="25"/>
    <n v="105"/>
  </r>
  <r>
    <x v="65"/>
    <x v="65"/>
    <n v="6"/>
    <s v="¿Un plan operativo anual?"/>
    <s v="S"/>
    <n v="18"/>
    <n v="18"/>
    <n v="2018"/>
    <n v="2018"/>
    <s v="S"/>
    <n v="0"/>
    <s v="S"/>
    <n v="0"/>
    <s v="S"/>
    <n v="25"/>
    <n v="43"/>
  </r>
  <r>
    <x v="65"/>
    <x v="65"/>
    <n v="1"/>
    <s v="Un plan de desarrollo local de largo plazo (más de 10 años) que contenga los elementos básicos que orienten el desarrollo del cantón? Ley 8131"/>
    <s v="S"/>
    <n v="35"/>
    <n v="35"/>
    <n v="2018"/>
    <n v="2018"/>
    <s v="S"/>
    <n v="30"/>
    <s v="S"/>
    <n v="30"/>
    <s v="S"/>
    <n v="25"/>
    <n v="120"/>
  </r>
  <r>
    <x v="65"/>
    <x v="65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5"/>
    <x v="6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5"/>
    <x v="65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65"/>
    <x v="65"/>
    <n v="3"/>
    <s v="¿Un Plan de Desarrollo Municipal de mediano plazo basado en el programa del Alcalde y en los planes de largo plazo? Código Municipal"/>
    <s v="S"/>
    <n v="25"/>
    <n v="25"/>
    <n v="2018"/>
    <n v="2022"/>
    <s v="S"/>
    <n v="35"/>
    <s v="S"/>
    <n v="35"/>
    <s v="S"/>
    <n v="25"/>
    <n v="120"/>
  </r>
  <r>
    <x v="66"/>
    <x v="6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66"/>
    <x v="66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6"/>
    <x v="66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6"/>
    <x v="66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6"/>
    <x v="66"/>
    <n v="4"/>
    <s v="¿Un plan quinquenal de gestión vial basado, entre otros insumos, en los planes de mediano y largo plazo? Decreto Nro. 34624-MOPT a la Ley No. 8114"/>
    <s v="S"/>
    <n v="10"/>
    <n v="10"/>
    <n v="2014"/>
    <n v="2019"/>
    <s v="S"/>
    <n v="35"/>
    <s v="S"/>
    <n v="35"/>
    <s v="S"/>
    <n v="25"/>
    <n v="105"/>
  </r>
  <r>
    <x v="66"/>
    <x v="66"/>
    <n v="6"/>
    <s v="¿Un plan operativo anual?"/>
    <s v="S"/>
    <n v="18"/>
    <n v="18"/>
    <n v="2018"/>
    <n v="2018"/>
    <s v="N"/>
    <n v="0"/>
    <s v="S"/>
    <n v="0"/>
    <s v="S"/>
    <n v="25"/>
    <n v="43"/>
  </r>
  <r>
    <x v="67"/>
    <x v="67"/>
    <n v="1"/>
    <s v="Un plan de desarrollo local de largo plazo (más de 10 años) que contenga los elementos básicos que orienten el desarrollo del cantón? Ley 8131"/>
    <s v="S"/>
    <n v="35"/>
    <n v="35"/>
    <n v="2011"/>
    <n v="2020"/>
    <s v="S"/>
    <n v="30"/>
    <s v="S"/>
    <n v="30"/>
    <s v="S"/>
    <n v="25"/>
    <n v="120"/>
  </r>
  <r>
    <x v="67"/>
    <x v="67"/>
    <n v="6"/>
    <s v="¿Un plan operativo anual?"/>
    <s v="S"/>
    <n v="18"/>
    <n v="18"/>
    <n v="2018"/>
    <n v="2018"/>
    <s v="S"/>
    <n v="0"/>
    <s v="S"/>
    <n v="0"/>
    <s v="S"/>
    <n v="25"/>
    <n v="43"/>
  </r>
  <r>
    <x v="67"/>
    <x v="67"/>
    <n v="5"/>
    <s v="¿Informes de ejecución y evaluación de los planes de desarrollo local de mediano plazo?"/>
    <s v="S"/>
    <n v="8"/>
    <n v="8"/>
    <n v="2018"/>
    <n v="2020"/>
    <s v="S"/>
    <n v="0"/>
    <s v="S"/>
    <n v="0"/>
    <s v="S"/>
    <n v="0"/>
    <n v="8"/>
  </r>
  <r>
    <x v="67"/>
    <x v="67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67"/>
    <x v="67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67"/>
    <x v="67"/>
    <n v="2"/>
    <s v="¿Informes de ejecución y evaluación de los planes de desarrollo local a largo plazo?"/>
    <s v="S"/>
    <n v="5"/>
    <n v="5"/>
    <n v="2011"/>
    <n v="2020"/>
    <s v="S"/>
    <n v="0"/>
    <s v="S"/>
    <n v="0"/>
    <s v="S"/>
    <n v="0"/>
    <n v="5"/>
  </r>
  <r>
    <x v="68"/>
    <x v="6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68"/>
    <x v="68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68"/>
    <x v="68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68"/>
    <x v="68"/>
    <n v="6"/>
    <s v="¿Un plan operativo anual?"/>
    <s v="S"/>
    <n v="18"/>
    <n v="18"/>
    <n v="2018"/>
    <n v="2018"/>
    <s v="S"/>
    <n v="0"/>
    <s v="S"/>
    <n v="0"/>
    <s v="S"/>
    <n v="25"/>
    <n v="43"/>
  </r>
  <r>
    <x v="68"/>
    <x v="68"/>
    <n v="3"/>
    <s v="¿Un Plan de Desarrollo Municipal de mediano plazo basado en el programa del Alcalde y en los planes de largo plazo? Código Municipal"/>
    <s v="S"/>
    <n v="25"/>
    <n v="25"/>
    <n v="2009"/>
    <n v="2018"/>
    <s v="S"/>
    <n v="35"/>
    <s v="S"/>
    <n v="35"/>
    <s v="S"/>
    <n v="25"/>
    <n v="120"/>
  </r>
  <r>
    <x v="68"/>
    <x v="68"/>
    <n v="1"/>
    <s v="Un plan de desarrollo local de largo plazo (más de 10 años) que contenga los elementos básicos que orienten el desarrollo del cantón? Ley 8131"/>
    <s v="S"/>
    <n v="35"/>
    <n v="35"/>
    <n v="2009"/>
    <n v="2018"/>
    <s v="S"/>
    <n v="30"/>
    <s v="S"/>
    <n v="30"/>
    <s v="S"/>
    <n v="25"/>
    <n v="120"/>
  </r>
  <r>
    <x v="69"/>
    <x v="69"/>
    <n v="1"/>
    <s v="Un plan de desarrollo local de largo plazo (más de 10 años) que contenga los elementos básicos que orienten el desarrollo del cantón? Ley 8131"/>
    <s v="S"/>
    <n v="35"/>
    <n v="35"/>
    <n v="2019"/>
    <n v="2021"/>
    <s v="S"/>
    <n v="30"/>
    <s v="S"/>
    <n v="30"/>
    <s v="S"/>
    <n v="25"/>
    <n v="120"/>
  </r>
  <r>
    <x v="69"/>
    <x v="69"/>
    <n v="3"/>
    <s v="¿Un Plan de Desarrollo Municipal de mediano plazo basado en el programa del Alcalde y en los planes de largo plazo? Código Municipal"/>
    <s v="S"/>
    <n v="25"/>
    <n v="25"/>
    <n v="2019"/>
    <n v="2021"/>
    <s v="S"/>
    <n v="35"/>
    <s v="S"/>
    <n v="35"/>
    <s v="S"/>
    <n v="25"/>
    <n v="120"/>
  </r>
  <r>
    <x v="69"/>
    <x v="69"/>
    <n v="5"/>
    <s v="¿Informes de ejecución y evaluación de los planes de desarrollo local de mediano plazo?"/>
    <s v="S"/>
    <n v="8"/>
    <n v="8"/>
    <n v="2019"/>
    <n v="2020"/>
    <s v="S"/>
    <n v="0"/>
    <s v="S"/>
    <n v="0"/>
    <s v="S"/>
    <n v="0"/>
    <n v="8"/>
  </r>
  <r>
    <x v="69"/>
    <x v="69"/>
    <n v="6"/>
    <s v="¿Un plan operativo anual?"/>
    <s v="S"/>
    <n v="18"/>
    <n v="18"/>
    <n v="2019"/>
    <n v="2019"/>
    <s v="S"/>
    <n v="0"/>
    <s v="S"/>
    <n v="0"/>
    <s v="S"/>
    <n v="25"/>
    <n v="43"/>
  </r>
  <r>
    <x v="69"/>
    <x v="6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69"/>
    <x v="69"/>
    <n v="4"/>
    <s v="¿Un plan quinquenal de gestión vial basado, entre otros insumos, en los planes de mediano y largo plazo? Decreto Nro. 34624-MOPT a la Ley No. 8114"/>
    <s v="S"/>
    <n v="10"/>
    <n v="10"/>
    <n v="2019"/>
    <n v="2022"/>
    <s v="S"/>
    <n v="35"/>
    <s v="S"/>
    <n v="35"/>
    <s v="S"/>
    <n v="25"/>
    <n v="105"/>
  </r>
  <r>
    <x v="70"/>
    <x v="70"/>
    <n v="5"/>
    <s v="¿Informes de ejecución y evaluación de los planes de desarrollo local de mediano plazo?"/>
    <s v="S"/>
    <n v="8"/>
    <n v="8"/>
    <n v="2018"/>
    <n v="2018"/>
    <s v="S"/>
    <n v="0"/>
    <s v="N"/>
    <n v="0"/>
    <s v="S"/>
    <n v="0"/>
    <n v="8"/>
  </r>
  <r>
    <x v="70"/>
    <x v="70"/>
    <n v="6"/>
    <s v="¿Un plan operativo anual?"/>
    <s v="S"/>
    <n v="18"/>
    <n v="18"/>
    <n v="2018"/>
    <n v="2018"/>
    <s v="N"/>
    <n v="0"/>
    <s v="S"/>
    <n v="0"/>
    <s v="S"/>
    <n v="25"/>
    <n v="43"/>
  </r>
  <r>
    <x v="70"/>
    <x v="70"/>
    <n v="1"/>
    <s v="Un plan de desarrollo local de largo plazo (más de 10 años) que contenga los elementos básicos que orienten el desarrollo del cantón? Ley 8131"/>
    <s v="S"/>
    <n v="35"/>
    <n v="35"/>
    <n v="2016"/>
    <n v="2030"/>
    <s v="S"/>
    <n v="30"/>
    <s v="N"/>
    <n v="0"/>
    <s v="S"/>
    <n v="25"/>
    <n v="90"/>
  </r>
  <r>
    <x v="70"/>
    <x v="70"/>
    <n v="2"/>
    <s v="¿Informes de ejecución y evaluación de los planes de desarrollo local a largo plazo?"/>
    <s v="S"/>
    <n v="5"/>
    <n v="5"/>
    <n v="2018"/>
    <n v="2018"/>
    <s v="S"/>
    <n v="0"/>
    <s v="N"/>
    <n v="0"/>
    <s v="S"/>
    <n v="0"/>
    <n v="5"/>
  </r>
  <r>
    <x v="70"/>
    <x v="70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N"/>
    <n v="0"/>
    <s v="N"/>
    <n v="0"/>
    <n v="60"/>
  </r>
  <r>
    <x v="70"/>
    <x v="70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1"/>
    <x v="71"/>
    <n v="6"/>
    <s v="¿Un plan operativo anual?"/>
    <s v="S"/>
    <n v="18"/>
    <n v="18"/>
    <n v="2018"/>
    <n v="2018"/>
    <s v="N"/>
    <n v="0"/>
    <s v="S"/>
    <n v="0"/>
    <s v="S"/>
    <n v="25"/>
    <n v="43"/>
  </r>
  <r>
    <x v="71"/>
    <x v="71"/>
    <n v="1"/>
    <s v="Un plan de desarrollo local de largo plazo (más de 10 años) que contenga los elementos básicos que orienten el desarrollo del cantón? Ley 8131"/>
    <s v="S"/>
    <n v="35"/>
    <n v="35"/>
    <n v="2014"/>
    <n v="2024"/>
    <s v="S"/>
    <n v="30"/>
    <s v="N"/>
    <n v="0"/>
    <s v="S"/>
    <n v="25"/>
    <n v="90"/>
  </r>
  <r>
    <x v="71"/>
    <x v="71"/>
    <n v="3"/>
    <s v="¿Un Plan de Desarrollo Municipal de mediano plazo basado en el programa del Alcalde y en los planes de largo plazo? Código Municipal"/>
    <s v="S"/>
    <n v="25"/>
    <n v="25"/>
    <n v="2015"/>
    <n v="2019"/>
    <s v="S"/>
    <n v="35"/>
    <s v="N"/>
    <n v="0"/>
    <s v="S"/>
    <n v="25"/>
    <n v="85"/>
  </r>
  <r>
    <x v="71"/>
    <x v="71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N"/>
    <n v="0"/>
    <s v="S"/>
    <n v="25"/>
    <n v="70"/>
  </r>
  <r>
    <x v="71"/>
    <x v="71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1"/>
    <x v="71"/>
    <n v="5"/>
    <s v="¿Informes de ejecución y evaluación de los planes de desarrollo local de mediano plazo?"/>
    <s v="S"/>
    <n v="8"/>
    <n v="8"/>
    <n v="2017"/>
    <n v="2018"/>
    <s v="N"/>
    <n v="0"/>
    <s v="S"/>
    <n v="0"/>
    <s v="S"/>
    <n v="0"/>
    <n v="8"/>
  </r>
  <r>
    <x v="72"/>
    <x v="72"/>
    <n v="2"/>
    <s v="¿Informes de ejecución y evaluación de los planes de desarrollo local a largo plazo?"/>
    <s v="N"/>
    <n v="5"/>
    <n v="0"/>
    <s v="-"/>
    <s v="-"/>
    <s v="-"/>
    <n v="0"/>
    <s v="-"/>
    <n v="0"/>
    <s v="-"/>
    <n v="0"/>
    <n v="0"/>
  </r>
  <r>
    <x v="72"/>
    <x v="72"/>
    <n v="4"/>
    <s v="¿Un plan quinquenal de gestión vial basado, entre otros insumos, en los planes de mediano y largo plazo? Decreto Nro. 34624-MOPT a la Ley No. 8114"/>
    <s v="S"/>
    <n v="10"/>
    <n v="10"/>
    <n v="2018"/>
    <n v="2022"/>
    <s v="S"/>
    <n v="35"/>
    <s v="S"/>
    <n v="35"/>
    <s v="S"/>
    <n v="25"/>
    <n v="105"/>
  </r>
  <r>
    <x v="72"/>
    <x v="72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2"/>
    <x v="72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2"/>
    <x v="72"/>
    <n v="6"/>
    <s v="¿Un plan operativo anual?"/>
    <s v="S"/>
    <n v="18"/>
    <n v="18"/>
    <n v="2018"/>
    <n v="2018"/>
    <s v="N"/>
    <n v="0"/>
    <s v="S"/>
    <n v="0"/>
    <s v="S"/>
    <n v="25"/>
    <n v="43"/>
  </r>
  <r>
    <x v="72"/>
    <x v="72"/>
    <n v="3"/>
    <s v="¿Un Plan de Desarrollo Municipal de mediano plazo basado en el programa del Alcalde y en los planes de largo plazo? Código Municipal"/>
    <s v="S"/>
    <n v="25"/>
    <n v="25"/>
    <n v="2016"/>
    <n v="2021"/>
    <s v="S"/>
    <n v="35"/>
    <s v="S"/>
    <n v="35"/>
    <s v="S"/>
    <n v="25"/>
    <n v="120"/>
  </r>
  <r>
    <x v="73"/>
    <x v="73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3"/>
    <x v="73"/>
    <n v="2"/>
    <s v="¿Informes de ejecución y evaluación de los planes de desarrollo local a largo plazo?"/>
    <s v="S"/>
    <n v="5"/>
    <n v="5"/>
    <n v="2009"/>
    <n v="2013"/>
    <s v="S"/>
    <n v="0"/>
    <s v="S"/>
    <n v="0"/>
    <s v="S"/>
    <n v="0"/>
    <n v="5"/>
  </r>
  <r>
    <x v="73"/>
    <x v="73"/>
    <n v="1"/>
    <s v="Un plan de desarrollo local de largo plazo (más de 10 años) que contenga los elementos básicos que orienten el desarrollo del cantón? Ley 8131"/>
    <s v="S"/>
    <n v="35"/>
    <n v="35"/>
    <n v="2009"/>
    <n v="2019"/>
    <s v="S"/>
    <n v="30"/>
    <s v="S"/>
    <n v="30"/>
    <s v="S"/>
    <n v="25"/>
    <n v="120"/>
  </r>
  <r>
    <x v="73"/>
    <x v="73"/>
    <n v="6"/>
    <s v="¿Un plan operativo anual?"/>
    <s v="S"/>
    <n v="18"/>
    <n v="18"/>
    <n v="2018"/>
    <n v="2018"/>
    <s v="S"/>
    <n v="0"/>
    <s v="S"/>
    <n v="0"/>
    <s v="S"/>
    <n v="25"/>
    <n v="43"/>
  </r>
  <r>
    <x v="73"/>
    <x v="73"/>
    <n v="5"/>
    <s v="¿Informes de ejecución y evaluación de los planes de desarrollo local de mediano plazo?"/>
    <s v="N"/>
    <n v="8"/>
    <n v="0"/>
    <n v="2013"/>
    <n v="2018"/>
    <s v="S"/>
    <n v="0"/>
    <s v="S"/>
    <n v="0"/>
    <s v="N"/>
    <n v="0"/>
    <n v="0"/>
  </r>
  <r>
    <x v="73"/>
    <x v="73"/>
    <n v="4"/>
    <s v="¿Un plan quinquenal de gestión vial basado, entre otros insumos, en los planes de mediano y largo plazo? Decreto Nro. 34624-MOPT a la Ley No. 8114"/>
    <s v="N"/>
    <n v="10"/>
    <n v="0"/>
    <n v="2017"/>
    <n v="2022"/>
    <s v="S"/>
    <n v="0"/>
    <s v="S"/>
    <n v="0"/>
    <s v="N"/>
    <n v="0"/>
    <n v="0"/>
  </r>
  <r>
    <x v="74"/>
    <x v="74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4"/>
    <x v="74"/>
    <n v="4"/>
    <s v="¿Un plan quinquenal de gestión vial basado, entre otros insumos, en los planes de mediano y largo plazo? Decreto Nro. 34624-MOPT a la Ley No. 8114"/>
    <s v="S"/>
    <n v="10"/>
    <n v="10"/>
    <n v="2016"/>
    <n v="2020"/>
    <s v="S"/>
    <n v="35"/>
    <s v="S"/>
    <n v="35"/>
    <s v="S"/>
    <n v="25"/>
    <n v="105"/>
  </r>
  <r>
    <x v="74"/>
    <x v="74"/>
    <n v="6"/>
    <s v="¿Un plan operativo anual?"/>
    <s v="S"/>
    <n v="18"/>
    <n v="18"/>
    <n v="2018"/>
    <n v="2018"/>
    <s v="S"/>
    <n v="0"/>
    <s v="S"/>
    <n v="0"/>
    <s v="S"/>
    <n v="25"/>
    <n v="43"/>
  </r>
  <r>
    <x v="74"/>
    <x v="74"/>
    <n v="2"/>
    <s v="¿Informes de ejecución y evaluación de los planes de desarrollo local a largo plazo?"/>
    <s v="S"/>
    <n v="5"/>
    <n v="5"/>
    <n v="2017"/>
    <n v="2021"/>
    <s v="S"/>
    <n v="0"/>
    <s v="S"/>
    <n v="0"/>
    <s v="S"/>
    <n v="0"/>
    <n v="5"/>
  </r>
  <r>
    <x v="74"/>
    <x v="74"/>
    <n v="1"/>
    <s v="Un plan de desarrollo local de largo plazo (más de 10 años) que contenga los elementos básicos que orienten el desarrollo del cantón? Ley 8131"/>
    <s v="S"/>
    <n v="35"/>
    <n v="35"/>
    <n v="2017"/>
    <n v="2021"/>
    <s v="S"/>
    <n v="30"/>
    <s v="S"/>
    <n v="30"/>
    <s v="S"/>
    <n v="25"/>
    <n v="120"/>
  </r>
  <r>
    <x v="74"/>
    <x v="74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5"/>
    <s v="¿Informes de ejecución y evaluación de los planes de desarrollo local de mediano plazo?"/>
    <s v="S"/>
    <n v="8"/>
    <n v="8"/>
    <n v="2016"/>
    <n v="2021"/>
    <s v="S"/>
    <n v="0"/>
    <s v="S"/>
    <n v="0"/>
    <s v="S"/>
    <n v="0"/>
    <n v="8"/>
  </r>
  <r>
    <x v="75"/>
    <x v="75"/>
    <n v="4"/>
    <s v="¿Un plan quinquenal de gestión vial basado, entre otros insumos, en los planes de mediano y largo plazo? Decreto Nro. 34624-MOPT a la Ley No. 8114"/>
    <s v="S"/>
    <n v="10"/>
    <n v="10"/>
    <n v="2018"/>
    <n v="2023"/>
    <s v="S"/>
    <n v="35"/>
    <s v="S"/>
    <n v="35"/>
    <s v="S"/>
    <n v="25"/>
    <n v="105"/>
  </r>
  <r>
    <x v="75"/>
    <x v="75"/>
    <n v="6"/>
    <s v="¿Un plan operativo anual?"/>
    <s v="S"/>
    <n v="18"/>
    <n v="18"/>
    <n v="2018"/>
    <n v="2018"/>
    <s v="S"/>
    <n v="0"/>
    <s v="S"/>
    <n v="0"/>
    <s v="S"/>
    <n v="25"/>
    <n v="43"/>
  </r>
  <r>
    <x v="75"/>
    <x v="75"/>
    <n v="1"/>
    <s v="Un plan de desarrollo local de largo plazo (más de 10 años) que contenga los elementos básicos que orienten el desarrollo del cantón? Ley 8131"/>
    <s v="S"/>
    <n v="35"/>
    <n v="35"/>
    <n v="2016"/>
    <n v="2026"/>
    <s v="S"/>
    <n v="30"/>
    <s v="S"/>
    <n v="30"/>
    <s v="S"/>
    <n v="25"/>
    <n v="120"/>
  </r>
  <r>
    <x v="75"/>
    <x v="75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5"/>
    <x v="75"/>
    <n v="2"/>
    <s v="¿Informes de ejecución y evaluación de los planes de desarrollo local a largo plazo?"/>
    <s v="S"/>
    <n v="5"/>
    <n v="5"/>
    <n v="2018"/>
    <n v="2018"/>
    <s v="S"/>
    <n v="0"/>
    <s v="S"/>
    <n v="0"/>
    <s v="S"/>
    <n v="0"/>
    <n v="5"/>
  </r>
  <r>
    <x v="76"/>
    <x v="76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76"/>
    <x v="76"/>
    <n v="5"/>
    <s v="¿Informes de ejecución y evaluación de los planes de desarrollo local de mediano plazo?"/>
    <s v="S"/>
    <n v="8"/>
    <n v="8"/>
    <n v="2017"/>
    <n v="2021"/>
    <s v="S"/>
    <n v="0"/>
    <s v="S"/>
    <n v="0"/>
    <s v="S"/>
    <n v="0"/>
    <n v="8"/>
  </r>
  <r>
    <x v="76"/>
    <x v="76"/>
    <n v="2"/>
    <s v="¿Informes de ejecución y evaluación de los planes de desarrollo local a largo plazo?"/>
    <s v="S"/>
    <n v="5"/>
    <n v="5"/>
    <n v="2010"/>
    <n v="2020"/>
    <s v="S"/>
    <n v="0"/>
    <s v="S"/>
    <n v="0"/>
    <s v="S"/>
    <n v="0"/>
    <n v="5"/>
  </r>
  <r>
    <x v="76"/>
    <x v="76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6"/>
    <x v="76"/>
    <n v="3"/>
    <s v="¿Un Plan de Desarrollo Municipal de mediano plazo basado en el programa del Alcalde y en los planes de largo plazo? Código Municipal"/>
    <s v="S"/>
    <n v="25"/>
    <n v="25"/>
    <n v="2017"/>
    <n v="2021"/>
    <s v="S"/>
    <n v="35"/>
    <s v="S"/>
    <n v="35"/>
    <s v="S"/>
    <n v="25"/>
    <n v="120"/>
  </r>
  <r>
    <x v="76"/>
    <x v="76"/>
    <n v="6"/>
    <s v="¿Un plan operativo anual?"/>
    <s v="S"/>
    <n v="18"/>
    <n v="18"/>
    <n v="2018"/>
    <n v="2019"/>
    <s v="S"/>
    <n v="0"/>
    <s v="S"/>
    <n v="0"/>
    <s v="S"/>
    <n v="25"/>
    <n v="43"/>
  </r>
  <r>
    <x v="77"/>
    <x v="77"/>
    <n v="1"/>
    <s v="Un plan de desarrollo local de largo plazo (más de 10 años) que contenga los elementos básicos que orienten el desarrollo del cantón? Ley 8131"/>
    <s v="S"/>
    <n v="35"/>
    <n v="35"/>
    <n v="2013"/>
    <n v="2014"/>
    <s v="S"/>
    <n v="30"/>
    <s v="S"/>
    <n v="30"/>
    <s v="S"/>
    <n v="25"/>
    <n v="120"/>
  </r>
  <r>
    <x v="77"/>
    <x v="77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7"/>
    <x v="77"/>
    <n v="6"/>
    <s v="¿Un plan operativo anual?"/>
    <s v="S"/>
    <n v="18"/>
    <n v="18"/>
    <n v="2018"/>
    <n v="2018"/>
    <s v="N"/>
    <n v="0"/>
    <s v="S"/>
    <n v="0"/>
    <s v="S"/>
    <n v="25"/>
    <n v="43"/>
  </r>
  <r>
    <x v="77"/>
    <x v="77"/>
    <n v="4"/>
    <s v="¿Un plan quinquenal de gestión vial basado, entre otros insumos, en los planes de mediano y largo plazo? Decreto Nro. 34624-MOPT a la Ley No. 8114"/>
    <s v="N"/>
    <n v="10"/>
    <n v="0"/>
    <s v="-"/>
    <s v="-"/>
    <s v="N"/>
    <n v="0"/>
    <s v="N"/>
    <n v="0"/>
    <s v="N"/>
    <n v="0"/>
    <n v="0"/>
  </r>
  <r>
    <x v="77"/>
    <x v="77"/>
    <n v="5"/>
    <s v="¿Informes de ejecución y evaluación de los planes de desarrollo local de mediano plazo?"/>
    <s v="N"/>
    <n v="8"/>
    <n v="0"/>
    <s v="-"/>
    <s v="-"/>
    <s v="N"/>
    <n v="0"/>
    <s v="N"/>
    <n v="0"/>
    <s v="N"/>
    <n v="0"/>
    <n v="0"/>
  </r>
  <r>
    <x v="77"/>
    <x v="77"/>
    <n v="3"/>
    <s v="¿Un Plan de Desarrollo Municipal de mediano plazo basado en el programa del Alcalde y en los planes de largo plazo? Código Municipal"/>
    <s v="S"/>
    <n v="25"/>
    <n v="25"/>
    <n v="2018"/>
    <n v="2020"/>
    <s v="S"/>
    <n v="35"/>
    <s v="S"/>
    <n v="35"/>
    <s v="S"/>
    <n v="25"/>
    <n v="120"/>
  </r>
  <r>
    <x v="78"/>
    <x v="78"/>
    <n v="6"/>
    <s v="¿Un plan operativo anual?"/>
    <s v="S"/>
    <n v="18"/>
    <n v="18"/>
    <n v="2018"/>
    <n v="2018"/>
    <s v="S"/>
    <n v="0"/>
    <s v="S"/>
    <n v="0"/>
    <s v="S"/>
    <n v="25"/>
    <n v="43"/>
  </r>
  <r>
    <x v="78"/>
    <x v="78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  <r>
    <x v="78"/>
    <x v="78"/>
    <n v="5"/>
    <s v="¿Informes de ejecución y evaluación de los planes de desarrollo local de mediano plazo?"/>
    <s v="S"/>
    <n v="8"/>
    <n v="8"/>
    <n v="2018"/>
    <n v="2018"/>
    <s v="S"/>
    <n v="0"/>
    <s v="S"/>
    <n v="0"/>
    <s v="S"/>
    <n v="0"/>
    <n v="8"/>
  </r>
  <r>
    <x v="78"/>
    <x v="78"/>
    <n v="1"/>
    <s v="Un plan de desarrollo local de largo plazo (más de 10 años) que contenga los elementos básicos que orienten el desarrollo del cantón? Ley 8131"/>
    <s v="S"/>
    <n v="35"/>
    <n v="35"/>
    <n v="2004"/>
    <n v="2024"/>
    <s v="S"/>
    <n v="30"/>
    <s v="S"/>
    <n v="30"/>
    <s v="S"/>
    <n v="25"/>
    <n v="120"/>
  </r>
  <r>
    <x v="78"/>
    <x v="78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78"/>
    <x v="78"/>
    <n v="2"/>
    <s v="¿Informes de ejecución y evaluación de los planes de desarrollo local a largo plazo?"/>
    <s v="S"/>
    <n v="5"/>
    <n v="5"/>
    <n v="2018"/>
    <n v="2020"/>
    <s v="S"/>
    <n v="0"/>
    <s v="S"/>
    <n v="0"/>
    <s v="S"/>
    <n v="0"/>
    <n v="5"/>
  </r>
  <r>
    <x v="79"/>
    <x v="79"/>
    <n v="5"/>
    <s v="¿Informes de ejecución y evaluación de los planes de desarrollo local de mediano plazo?"/>
    <s v="N"/>
    <n v="8"/>
    <n v="0"/>
    <s v="-"/>
    <s v="-"/>
    <s v="-"/>
    <n v="0"/>
    <s v="N"/>
    <n v="0"/>
    <s v="N"/>
    <n v="0"/>
    <n v="0"/>
  </r>
  <r>
    <x v="79"/>
    <x v="79"/>
    <n v="4"/>
    <s v="¿Un plan quinquenal de gestión vial basado, entre otros insumos, en los planes de mediano y largo plazo? Decreto Nro. 34624-MOPT a la Ley No. 8114"/>
    <s v="S"/>
    <n v="10"/>
    <n v="10"/>
    <n v="2015"/>
    <n v="2020"/>
    <s v="S"/>
    <n v="35"/>
    <s v="S"/>
    <n v="35"/>
    <s v="S"/>
    <n v="25"/>
    <n v="105"/>
  </r>
  <r>
    <x v="79"/>
    <x v="79"/>
    <n v="6"/>
    <s v="¿Un plan operativo anual?"/>
    <s v="S"/>
    <n v="18"/>
    <n v="18"/>
    <n v="2018"/>
    <n v="2019"/>
    <s v="N"/>
    <n v="0"/>
    <s v="S"/>
    <n v="0"/>
    <s v="S"/>
    <n v="25"/>
    <n v="43"/>
  </r>
  <r>
    <x v="79"/>
    <x v="79"/>
    <n v="2"/>
    <s v="¿Informes de ejecución y evaluación de los planes de desarrollo local a largo plazo?"/>
    <s v="N"/>
    <n v="5"/>
    <n v="0"/>
    <s v="-"/>
    <s v="-"/>
    <s v="N"/>
    <n v="0"/>
    <s v="N"/>
    <n v="0"/>
    <s v="N"/>
    <n v="0"/>
    <n v="0"/>
  </r>
  <r>
    <x v="79"/>
    <x v="79"/>
    <n v="1"/>
    <s v="Un plan de desarrollo local de largo plazo (más de 10 años) que contenga los elementos básicos que orienten el desarrollo del cantón? Ley 8131"/>
    <s v="S"/>
    <n v="35"/>
    <n v="35"/>
    <n v="2015"/>
    <n v="2030"/>
    <s v="N"/>
    <n v="0"/>
    <s v="N"/>
    <n v="0"/>
    <s v="S"/>
    <n v="25"/>
    <n v="60"/>
  </r>
  <r>
    <x v="79"/>
    <x v="79"/>
    <n v="3"/>
    <s v="¿Un Plan de Desarrollo Municipal de mediano plazo basado en el programa del Alcalde y en los planes de largo plazo? Código Municipal"/>
    <s v="S"/>
    <n v="25"/>
    <n v="25"/>
    <n v="2015"/>
    <n v="2020"/>
    <s v="S"/>
    <n v="35"/>
    <s v="S"/>
    <n v="35"/>
    <s v="S"/>
    <n v="25"/>
    <n v="120"/>
  </r>
  <r>
    <x v="80"/>
    <x v="80"/>
    <n v="1"/>
    <s v="Un plan de desarrollo local de largo plazo (más de 10 años) que contenga los elementos básicos que orienten el desarrollo del cantón? Ley 8131"/>
    <s v="S"/>
    <n v="35"/>
    <n v="35"/>
    <n v="2010"/>
    <n v="2020"/>
    <s v="S"/>
    <n v="30"/>
    <s v="S"/>
    <n v="30"/>
    <s v="S"/>
    <n v="25"/>
    <n v="120"/>
  </r>
  <r>
    <x v="80"/>
    <x v="80"/>
    <n v="2"/>
    <s v="¿Informes de ejecución y evaluación de los planes de desarrollo local a largo plazo?"/>
    <s v="S"/>
    <n v="5"/>
    <n v="5"/>
    <n v="2017"/>
    <n v="2018"/>
    <s v="S"/>
    <n v="0"/>
    <s v="S"/>
    <n v="0"/>
    <s v="S"/>
    <n v="0"/>
    <n v="5"/>
  </r>
  <r>
    <x v="80"/>
    <x v="80"/>
    <n v="6"/>
    <s v="¿Un plan operativo anual?"/>
    <s v="S"/>
    <n v="18"/>
    <n v="18"/>
    <n v="2018"/>
    <n v="2018"/>
    <s v="S"/>
    <n v="0"/>
    <s v="S"/>
    <n v="0"/>
    <s v="S"/>
    <n v="25"/>
    <n v="43"/>
  </r>
  <r>
    <x v="80"/>
    <x v="80"/>
    <n v="4"/>
    <s v="¿Un plan quinquenal de gestión vial basado, entre otros insumos, en los planes de mediano y largo plazo? Decreto Nro. 34624-MOPT a la Ley No. 8114"/>
    <s v="S"/>
    <n v="10"/>
    <n v="10"/>
    <n v="2017"/>
    <n v="2021"/>
    <s v="S"/>
    <n v="35"/>
    <s v="S"/>
    <n v="35"/>
    <s v="S"/>
    <n v="25"/>
    <n v="105"/>
  </r>
  <r>
    <x v="80"/>
    <x v="80"/>
    <n v="5"/>
    <s v="¿Informes de ejecución y evaluación de los planes de desarrollo local de mediano plazo?"/>
    <s v="S"/>
    <n v="8"/>
    <n v="8"/>
    <n v="2017"/>
    <n v="2018"/>
    <s v="S"/>
    <n v="0"/>
    <s v="S"/>
    <n v="0"/>
    <s v="S"/>
    <n v="0"/>
    <n v="8"/>
  </r>
  <r>
    <x v="80"/>
    <x v="80"/>
    <n v="3"/>
    <s v="¿Un Plan de Desarrollo Municipal de mediano plazo basado en el programa del Alcalde y en los planes de largo plazo? Código Municipal"/>
    <s v="S"/>
    <n v="25"/>
    <n v="25"/>
    <n v="2016"/>
    <n v="2020"/>
    <s v="S"/>
    <n v="35"/>
    <s v="S"/>
    <n v="35"/>
    <s v="S"/>
    <n v="2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:C85" firstHeaderRow="1" firstDataRow="1" firstDataCol="2"/>
  <pivotFields count="16">
    <pivotField axis="axisRow" compact="0" outline="0" showAll="0" defaultSubtotal="0">
      <items count="81">
        <item x="60"/>
        <item x="20"/>
        <item x="17"/>
        <item x="56"/>
        <item x="72"/>
        <item x="5"/>
        <item x="41"/>
        <item x="24"/>
        <item x="65"/>
        <item x="3"/>
        <item x="79"/>
        <item x="1"/>
        <item x="73"/>
        <item x="42"/>
        <item x="39"/>
        <item x="76"/>
        <item x="18"/>
        <item x="16"/>
        <item x="52"/>
        <item x="34"/>
        <item x="2"/>
        <item x="64"/>
        <item x="26"/>
        <item x="61"/>
        <item x="6"/>
        <item x="44"/>
        <item x="49"/>
        <item x="53"/>
        <item x="47"/>
        <item x="58"/>
        <item x="80"/>
        <item x="78"/>
        <item x="77"/>
        <item x="37"/>
        <item x="28"/>
        <item x="13"/>
        <item x="50"/>
        <item x="33"/>
        <item x="31"/>
        <item x="75"/>
        <item x="4"/>
        <item x="46"/>
        <item x="19"/>
        <item x="29"/>
        <item x="8"/>
        <item x="68"/>
        <item x="66"/>
        <item x="63"/>
        <item x="59"/>
        <item x="9"/>
        <item x="22"/>
        <item x="62"/>
        <item x="69"/>
        <item x="35"/>
        <item x="45"/>
        <item x="67"/>
        <item x="7"/>
        <item x="12"/>
        <item x="11"/>
        <item x="0"/>
        <item x="74"/>
        <item x="43"/>
        <item x="32"/>
        <item x="30"/>
        <item x="55"/>
        <item x="21"/>
        <item x="10"/>
        <item x="40"/>
        <item x="48"/>
        <item x="57"/>
        <item x="25"/>
        <item x="15"/>
        <item x="51"/>
        <item x="14"/>
        <item x="23"/>
        <item x="36"/>
        <item x="54"/>
        <item x="70"/>
        <item x="71"/>
        <item x="38"/>
        <item x="27"/>
      </items>
    </pivotField>
    <pivotField axis="axisRow" compact="0" outline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2">
    <field x="0"/>
    <field x="1"/>
  </rowFields>
  <rowItems count="82">
    <i>
      <x/>
      <x v="60"/>
    </i>
    <i>
      <x v="1"/>
      <x v="20"/>
    </i>
    <i>
      <x v="2"/>
      <x v="17"/>
    </i>
    <i>
      <x v="3"/>
      <x v="56"/>
    </i>
    <i>
      <x v="4"/>
      <x v="72"/>
    </i>
    <i>
      <x v="5"/>
      <x v="5"/>
    </i>
    <i>
      <x v="6"/>
      <x v="41"/>
    </i>
    <i>
      <x v="7"/>
      <x v="24"/>
    </i>
    <i>
      <x v="8"/>
      <x v="65"/>
    </i>
    <i>
      <x v="9"/>
      <x v="3"/>
    </i>
    <i>
      <x v="10"/>
      <x v="79"/>
    </i>
    <i>
      <x v="11"/>
      <x v="1"/>
    </i>
    <i>
      <x v="12"/>
      <x v="73"/>
    </i>
    <i>
      <x v="13"/>
      <x v="42"/>
    </i>
    <i>
      <x v="14"/>
      <x v="39"/>
    </i>
    <i>
      <x v="15"/>
      <x v="76"/>
    </i>
    <i>
      <x v="16"/>
      <x v="18"/>
    </i>
    <i>
      <x v="17"/>
      <x v="16"/>
    </i>
    <i>
      <x v="18"/>
      <x v="52"/>
    </i>
    <i>
      <x v="19"/>
      <x v="34"/>
    </i>
    <i>
      <x v="20"/>
      <x v="2"/>
    </i>
    <i>
      <x v="21"/>
      <x v="64"/>
    </i>
    <i>
      <x v="22"/>
      <x v="26"/>
    </i>
    <i>
      <x v="23"/>
      <x v="61"/>
    </i>
    <i>
      <x v="24"/>
      <x v="6"/>
    </i>
    <i>
      <x v="25"/>
      <x v="44"/>
    </i>
    <i>
      <x v="26"/>
      <x v="49"/>
    </i>
    <i>
      <x v="27"/>
      <x v="53"/>
    </i>
    <i>
      <x v="28"/>
      <x v="47"/>
    </i>
    <i>
      <x v="29"/>
      <x v="58"/>
    </i>
    <i>
      <x v="30"/>
      <x v="80"/>
    </i>
    <i>
      <x v="31"/>
      <x v="78"/>
    </i>
    <i>
      <x v="32"/>
      <x v="77"/>
    </i>
    <i>
      <x v="33"/>
      <x v="37"/>
    </i>
    <i>
      <x v="34"/>
      <x v="28"/>
    </i>
    <i>
      <x v="35"/>
      <x v="13"/>
    </i>
    <i>
      <x v="36"/>
      <x v="50"/>
    </i>
    <i>
      <x v="37"/>
      <x v="33"/>
    </i>
    <i>
      <x v="38"/>
      <x v="31"/>
    </i>
    <i>
      <x v="39"/>
      <x v="75"/>
    </i>
    <i>
      <x v="40"/>
      <x v="4"/>
    </i>
    <i>
      <x v="41"/>
      <x v="46"/>
    </i>
    <i>
      <x v="42"/>
      <x v="19"/>
    </i>
    <i>
      <x v="43"/>
      <x v="29"/>
    </i>
    <i>
      <x v="44"/>
      <x v="8"/>
    </i>
    <i>
      <x v="45"/>
      <x v="68"/>
    </i>
    <i>
      <x v="46"/>
      <x v="66"/>
    </i>
    <i>
      <x v="47"/>
      <x v="63"/>
    </i>
    <i>
      <x v="48"/>
      <x v="59"/>
    </i>
    <i>
      <x v="49"/>
      <x v="9"/>
    </i>
    <i>
      <x v="50"/>
      <x v="22"/>
    </i>
    <i>
      <x v="51"/>
      <x v="62"/>
    </i>
    <i>
      <x v="52"/>
      <x v="69"/>
    </i>
    <i>
      <x v="53"/>
      <x v="35"/>
    </i>
    <i>
      <x v="54"/>
      <x v="45"/>
    </i>
    <i>
      <x v="55"/>
      <x v="67"/>
    </i>
    <i>
      <x v="56"/>
      <x v="7"/>
    </i>
    <i>
      <x v="57"/>
      <x v="12"/>
    </i>
    <i>
      <x v="58"/>
      <x v="11"/>
    </i>
    <i>
      <x v="59"/>
      <x/>
    </i>
    <i>
      <x v="60"/>
      <x v="74"/>
    </i>
    <i>
      <x v="61"/>
      <x v="43"/>
    </i>
    <i>
      <x v="62"/>
      <x v="32"/>
    </i>
    <i>
      <x v="63"/>
      <x v="30"/>
    </i>
    <i>
      <x v="64"/>
      <x v="55"/>
    </i>
    <i>
      <x v="65"/>
      <x v="21"/>
    </i>
    <i>
      <x v="66"/>
      <x v="10"/>
    </i>
    <i>
      <x v="67"/>
      <x v="40"/>
    </i>
    <i>
      <x v="68"/>
      <x v="48"/>
    </i>
    <i>
      <x v="69"/>
      <x v="57"/>
    </i>
    <i>
      <x v="70"/>
      <x v="25"/>
    </i>
    <i>
      <x v="71"/>
      <x v="15"/>
    </i>
    <i>
      <x v="72"/>
      <x v="51"/>
    </i>
    <i>
      <x v="73"/>
      <x v="14"/>
    </i>
    <i>
      <x v="74"/>
      <x v="23"/>
    </i>
    <i>
      <x v="75"/>
      <x v="36"/>
    </i>
    <i>
      <x v="76"/>
      <x v="54"/>
    </i>
    <i>
      <x v="77"/>
      <x v="70"/>
    </i>
    <i>
      <x v="78"/>
      <x v="71"/>
    </i>
    <i>
      <x v="79"/>
      <x v="38"/>
    </i>
    <i>
      <x v="80"/>
      <x v="27"/>
    </i>
    <i t="grand">
      <x/>
    </i>
  </rowItems>
  <colItems count="1">
    <i/>
  </colItems>
  <dataFields count="1">
    <dataField name="Suma de Total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A2" sqref="A2:C43"/>
    </sheetView>
  </sheetViews>
  <sheetFormatPr baseColWidth="10" defaultRowHeight="15"/>
  <sheetData>
    <row r="2" spans="1:3">
      <c r="A2" s="27" t="s">
        <v>482</v>
      </c>
      <c r="B2" s="27" t="s">
        <v>80</v>
      </c>
      <c r="C2" t="s">
        <v>518</v>
      </c>
    </row>
    <row r="3" spans="1:3">
      <c r="A3">
        <v>401</v>
      </c>
      <c r="B3" t="s">
        <v>28</v>
      </c>
      <c r="C3">
        <v>165</v>
      </c>
    </row>
    <row r="4" spans="1:3">
      <c r="A4">
        <v>201</v>
      </c>
      <c r="B4" t="s">
        <v>2</v>
      </c>
      <c r="C4">
        <v>98</v>
      </c>
    </row>
    <row r="5" spans="1:3">
      <c r="A5">
        <v>301</v>
      </c>
      <c r="B5" t="s">
        <v>12</v>
      </c>
      <c r="C5">
        <v>50</v>
      </c>
    </row>
    <row r="6" spans="1:3">
      <c r="A6">
        <v>109</v>
      </c>
      <c r="B6" t="s">
        <v>65</v>
      </c>
      <c r="C6">
        <v>36</v>
      </c>
    </row>
    <row r="7" spans="1:3">
      <c r="A7">
        <v>102</v>
      </c>
      <c r="B7" t="s">
        <v>82</v>
      </c>
      <c r="C7">
        <v>29</v>
      </c>
    </row>
    <row r="8" spans="1:3">
      <c r="A8">
        <v>101</v>
      </c>
      <c r="B8" t="s">
        <v>81</v>
      </c>
      <c r="C8">
        <v>16</v>
      </c>
    </row>
    <row r="9" spans="1:3">
      <c r="A9">
        <v>407</v>
      </c>
      <c r="B9" t="s">
        <v>95</v>
      </c>
      <c r="C9">
        <v>15</v>
      </c>
    </row>
    <row r="10" spans="1:3">
      <c r="A10">
        <v>701</v>
      </c>
      <c r="B10" t="s">
        <v>99</v>
      </c>
      <c r="C10">
        <v>11</v>
      </c>
    </row>
    <row r="11" spans="1:3">
      <c r="A11">
        <v>210</v>
      </c>
      <c r="B11" t="s">
        <v>58</v>
      </c>
      <c r="C11">
        <v>10</v>
      </c>
    </row>
    <row r="12" spans="1:3">
      <c r="A12">
        <v>303</v>
      </c>
      <c r="B12" t="s">
        <v>92</v>
      </c>
      <c r="C12">
        <v>9</v>
      </c>
    </row>
    <row r="13" spans="1:3">
      <c r="A13">
        <v>601</v>
      </c>
      <c r="B13" t="s">
        <v>54</v>
      </c>
      <c r="C13">
        <v>8</v>
      </c>
    </row>
    <row r="14" spans="1:3">
      <c r="A14">
        <v>403</v>
      </c>
      <c r="B14" t="s">
        <v>68</v>
      </c>
      <c r="C14">
        <v>8</v>
      </c>
    </row>
    <row r="15" spans="1:3">
      <c r="A15">
        <v>703</v>
      </c>
      <c r="B15" t="s">
        <v>70</v>
      </c>
      <c r="C15">
        <v>7</v>
      </c>
    </row>
    <row r="16" spans="1:3">
      <c r="A16">
        <v>505</v>
      </c>
      <c r="B16" t="s">
        <v>11</v>
      </c>
      <c r="C16">
        <v>6</v>
      </c>
    </row>
    <row r="17" spans="1:3">
      <c r="A17">
        <v>506</v>
      </c>
      <c r="B17" t="s">
        <v>97</v>
      </c>
      <c r="C17">
        <v>5</v>
      </c>
    </row>
    <row r="18" spans="1:3">
      <c r="A18">
        <v>408</v>
      </c>
      <c r="B18" t="s">
        <v>21</v>
      </c>
      <c r="C18">
        <v>5</v>
      </c>
    </row>
    <row r="19" spans="1:3">
      <c r="A19">
        <v>203</v>
      </c>
      <c r="B19" t="s">
        <v>25</v>
      </c>
      <c r="C19">
        <v>5</v>
      </c>
    </row>
    <row r="20" spans="1:3">
      <c r="A20">
        <v>209</v>
      </c>
      <c r="B20" t="s">
        <v>46</v>
      </c>
      <c r="C20">
        <v>5</v>
      </c>
    </row>
    <row r="21" spans="1:3">
      <c r="A21">
        <v>410</v>
      </c>
      <c r="B21" t="s">
        <v>96</v>
      </c>
      <c r="C21">
        <v>5</v>
      </c>
    </row>
    <row r="22" spans="1:3">
      <c r="A22">
        <v>103</v>
      </c>
      <c r="B22" t="s">
        <v>16</v>
      </c>
      <c r="C22">
        <v>4</v>
      </c>
    </row>
    <row r="23" spans="1:3">
      <c r="A23">
        <v>108</v>
      </c>
      <c r="B23" t="s">
        <v>23</v>
      </c>
      <c r="C23">
        <v>4</v>
      </c>
    </row>
    <row r="24" spans="1:3">
      <c r="A24">
        <v>702</v>
      </c>
      <c r="B24" t="s">
        <v>100</v>
      </c>
      <c r="C24">
        <v>4</v>
      </c>
    </row>
    <row r="25" spans="1:3">
      <c r="A25">
        <v>305</v>
      </c>
      <c r="B25" t="s">
        <v>75</v>
      </c>
      <c r="C25">
        <v>3</v>
      </c>
    </row>
    <row r="26" spans="1:3">
      <c r="A26">
        <v>606</v>
      </c>
      <c r="B26" t="s">
        <v>56</v>
      </c>
      <c r="C26">
        <v>2</v>
      </c>
    </row>
    <row r="27" spans="1:3">
      <c r="A27">
        <v>607</v>
      </c>
      <c r="B27" t="s">
        <v>24</v>
      </c>
      <c r="C27">
        <v>2</v>
      </c>
    </row>
    <row r="28" spans="1:3">
      <c r="A28">
        <v>706</v>
      </c>
      <c r="B28" t="s">
        <v>101</v>
      </c>
      <c r="C28">
        <v>2</v>
      </c>
    </row>
    <row r="29" spans="1:3">
      <c r="A29">
        <v>501</v>
      </c>
      <c r="B29" t="s">
        <v>34</v>
      </c>
      <c r="C29">
        <v>2</v>
      </c>
    </row>
    <row r="30" spans="1:3">
      <c r="A30">
        <v>115</v>
      </c>
      <c r="B30" t="s">
        <v>38</v>
      </c>
      <c r="C30">
        <v>2</v>
      </c>
    </row>
    <row r="31" spans="1:3">
      <c r="A31">
        <v>119</v>
      </c>
      <c r="B31" t="s">
        <v>87</v>
      </c>
      <c r="C31">
        <v>2</v>
      </c>
    </row>
    <row r="32" spans="1:3">
      <c r="A32">
        <v>504</v>
      </c>
      <c r="B32" t="s">
        <v>7</v>
      </c>
      <c r="C32">
        <v>1</v>
      </c>
    </row>
    <row r="33" spans="1:3">
      <c r="A33">
        <v>610</v>
      </c>
      <c r="B33" t="s">
        <v>13</v>
      </c>
      <c r="C33">
        <v>1</v>
      </c>
    </row>
    <row r="34" spans="1:3">
      <c r="A34">
        <v>118</v>
      </c>
      <c r="B34" t="s">
        <v>15</v>
      </c>
      <c r="C34">
        <v>1</v>
      </c>
    </row>
    <row r="35" spans="1:3">
      <c r="A35">
        <v>117</v>
      </c>
      <c r="B35" t="s">
        <v>17</v>
      </c>
      <c r="C35">
        <v>1</v>
      </c>
    </row>
    <row r="36" spans="1:3">
      <c r="A36">
        <v>308</v>
      </c>
      <c r="B36" t="s">
        <v>18</v>
      </c>
      <c r="C36">
        <v>1</v>
      </c>
    </row>
    <row r="37" spans="1:3">
      <c r="A37">
        <v>602</v>
      </c>
      <c r="B37" t="s">
        <v>20</v>
      </c>
      <c r="C37">
        <v>1</v>
      </c>
    </row>
    <row r="38" spans="1:3">
      <c r="A38">
        <v>510</v>
      </c>
      <c r="B38" t="s">
        <v>31</v>
      </c>
      <c r="C38">
        <v>1</v>
      </c>
    </row>
    <row r="39" spans="1:3">
      <c r="A39">
        <v>705</v>
      </c>
      <c r="B39" t="s">
        <v>37</v>
      </c>
      <c r="C39">
        <v>1</v>
      </c>
    </row>
    <row r="40" spans="1:3">
      <c r="A40">
        <v>114</v>
      </c>
      <c r="B40" t="s">
        <v>41</v>
      </c>
      <c r="C40">
        <v>1</v>
      </c>
    </row>
    <row r="41" spans="1:3">
      <c r="A41">
        <v>509</v>
      </c>
      <c r="B41" t="s">
        <v>42</v>
      </c>
      <c r="C41">
        <v>1</v>
      </c>
    </row>
    <row r="42" spans="1:3">
      <c r="A42">
        <v>302</v>
      </c>
      <c r="B42" t="s">
        <v>91</v>
      </c>
      <c r="C42">
        <v>1</v>
      </c>
    </row>
    <row r="43" spans="1:3">
      <c r="A43">
        <v>609</v>
      </c>
      <c r="B43" t="s">
        <v>50</v>
      </c>
      <c r="C43">
        <v>1</v>
      </c>
    </row>
  </sheetData>
  <sortState ref="A3:C43">
    <sortCondition descending="1" ref="C3:C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41"/>
  <sheetViews>
    <sheetView showGridLines="0" tabSelected="1" workbookViewId="0">
      <selection activeCell="A4" sqref="A4:V4"/>
    </sheetView>
  </sheetViews>
  <sheetFormatPr baseColWidth="10" defaultColWidth="0" defaultRowHeight="15"/>
  <cols>
    <col min="1" max="7" width="4.42578125" customWidth="1"/>
    <col min="8" max="8" width="5.140625" customWidth="1"/>
    <col min="9" max="9" width="4.5703125" customWidth="1"/>
    <col min="10" max="10" width="3.140625" customWidth="1"/>
    <col min="11" max="11" width="4.140625" customWidth="1"/>
    <col min="12" max="13" width="4.42578125" customWidth="1"/>
    <col min="14" max="14" width="5.42578125" customWidth="1"/>
    <col min="15" max="16" width="4.42578125" customWidth="1"/>
    <col min="17" max="17" width="5" bestFit="1" customWidth="1"/>
    <col min="18" max="18" width="4.140625" customWidth="1"/>
    <col min="19" max="35" width="5" customWidth="1"/>
    <col min="36" max="37" width="5" hidden="1" customWidth="1"/>
    <col min="38" max="45" width="5" style="21" hidden="1" customWidth="1"/>
    <col min="46" max="47" width="5" hidden="1" customWidth="1"/>
    <col min="48" max="48" width="10.28515625" hidden="1" customWidth="1"/>
    <col min="49" max="53" width="7" hidden="1" customWidth="1"/>
    <col min="54" max="56" width="5" hidden="1" customWidth="1"/>
    <col min="57" max="57" width="6" hidden="1" customWidth="1"/>
    <col min="58" max="58" width="6.5703125" hidden="1" customWidth="1"/>
    <col min="59" max="67" width="4.42578125" hidden="1" customWidth="1"/>
    <col min="68" max="68" width="9.42578125" hidden="1" customWidth="1"/>
    <col min="69" max="155" width="4.42578125" hidden="1" customWidth="1"/>
    <col min="156" max="156" width="5" hidden="1" customWidth="1"/>
    <col min="157" max="165" width="4.42578125" hidden="1" customWidth="1"/>
    <col min="166" max="166" width="6" hidden="1" customWidth="1"/>
    <col min="167" max="16384" width="4.42578125" hidden="1"/>
  </cols>
  <sheetData>
    <row r="1" spans="1:84" ht="23.25">
      <c r="A1" s="71" t="str">
        <f>VLOOKUP(A4,'Población (2)'!$A$2:$B$83,2,FALSE)</f>
        <v>204</v>
      </c>
      <c r="B1" s="227" t="s">
        <v>878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72"/>
      <c r="W1" s="72"/>
      <c r="X1" s="72"/>
      <c r="Y1" s="72"/>
      <c r="Z1" s="147">
        <f>Z3</f>
        <v>58.403458750832492</v>
      </c>
      <c r="AA1" s="147">
        <f t="shared" ref="AA1:AE1" si="0">AA3</f>
        <v>60.638879368924549</v>
      </c>
      <c r="AB1" s="147">
        <f t="shared" si="0"/>
        <v>57.251672979045324</v>
      </c>
      <c r="AC1" s="147">
        <f t="shared" si="0"/>
        <v>92.784656423694187</v>
      </c>
      <c r="AD1" s="147">
        <f t="shared" si="0"/>
        <v>47.844672266095102</v>
      </c>
      <c r="AE1" s="147">
        <f t="shared" si="0"/>
        <v>16.071415217221606</v>
      </c>
      <c r="AF1" s="147" t="str">
        <f>HLOOKUP(AF3,$Z$1:$AE$2,2,FALSE)</f>
        <v>Salud</v>
      </c>
      <c r="AG1" s="147" t="str">
        <f>HLOOKUP(AG3,$Z$1:$AE$2,2,FALSE)</f>
        <v>Económico</v>
      </c>
      <c r="AH1" s="147"/>
      <c r="AJ1" s="72"/>
      <c r="AK1" s="72"/>
    </row>
    <row r="2" spans="1:84" ht="9" customHeight="1">
      <c r="A2" s="72"/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72"/>
      <c r="X2" s="72"/>
      <c r="Y2" s="72"/>
      <c r="Z2" s="147" t="s">
        <v>714</v>
      </c>
      <c r="AA2" s="147" t="s">
        <v>715</v>
      </c>
      <c r="AB2" s="147" t="s">
        <v>726</v>
      </c>
      <c r="AC2" s="147" t="s">
        <v>393</v>
      </c>
      <c r="AD2" s="147" t="s">
        <v>716</v>
      </c>
      <c r="AE2" s="147" t="s">
        <v>717</v>
      </c>
      <c r="AF2" s="147"/>
      <c r="AG2" s="147"/>
      <c r="AH2" s="147"/>
      <c r="AJ2" s="72"/>
      <c r="AK2" s="72"/>
    </row>
    <row r="3" spans="1:84">
      <c r="A3" s="202" t="s">
        <v>713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74"/>
      <c r="X3" s="74"/>
      <c r="Y3" s="74"/>
      <c r="Z3" s="147">
        <f>VLOOKUP($A$1,Valores!$A$5:$J$86,5,FALSE)</f>
        <v>58.403458750832492</v>
      </c>
      <c r="AA3" s="147">
        <f>VLOOKUP($A$1,Valores!$A$5:$J$86,6,FALSE)</f>
        <v>60.638879368924549</v>
      </c>
      <c r="AB3" s="147">
        <f>VLOOKUP($A$1,Valores!$A$5:$J$86,7,FALSE)</f>
        <v>57.251672979045324</v>
      </c>
      <c r="AC3" s="147">
        <f>VLOOKUP($A$1,Valores!$A$5:$J$86,8,FALSE)</f>
        <v>92.784656423694187</v>
      </c>
      <c r="AD3" s="147">
        <f>VLOOKUP($A$1,Valores!$A$5:$J$86,9,FALSE)</f>
        <v>47.844672266095102</v>
      </c>
      <c r="AE3" s="147">
        <f>VLOOKUP($A$1,Valores!$A$5:$J$86,10,FALSE)</f>
        <v>16.071415217221606</v>
      </c>
      <c r="AF3" s="147">
        <f>MAX(Z3:AE3)</f>
        <v>92.784656423694187</v>
      </c>
      <c r="AG3" s="147">
        <f>MIN(Z3:AE3)</f>
        <v>16.071415217221606</v>
      </c>
      <c r="AH3" s="147"/>
      <c r="AJ3" s="74"/>
      <c r="AK3" s="74"/>
      <c r="AL3" s="58"/>
      <c r="AM3" s="58"/>
      <c r="AN3" s="58"/>
      <c r="AO3" s="58"/>
      <c r="AP3" s="58"/>
      <c r="AQ3" s="58"/>
      <c r="AR3" s="58"/>
      <c r="AS3" s="58"/>
    </row>
    <row r="4" spans="1:84" ht="26.25">
      <c r="A4" s="213" t="s">
        <v>61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75"/>
      <c r="X4" s="75"/>
      <c r="Y4" s="75"/>
      <c r="Z4" s="147">
        <f>MAX(Valores!E5:E86)</f>
        <v>79.22172889343436</v>
      </c>
      <c r="AA4" s="147">
        <f>MAX(Valores!F5:F86)</f>
        <v>79.676178416908556</v>
      </c>
      <c r="AB4" s="147">
        <f>MAX(Valores!G5:G86)</f>
        <v>73.338596972447633</v>
      </c>
      <c r="AC4" s="147">
        <f>MAX(Valores!H5:H86)</f>
        <v>95.639913291779735</v>
      </c>
      <c r="AD4" s="147">
        <f>MAX(Valores!I5:I86)</f>
        <v>71.831199743957541</v>
      </c>
      <c r="AE4" s="147">
        <f>MAX(Valores!J5:J86)</f>
        <v>66.436653174202334</v>
      </c>
      <c r="AF4" s="147"/>
      <c r="AG4" s="147"/>
      <c r="AH4" s="147"/>
      <c r="AJ4" s="75"/>
      <c r="AK4" s="75"/>
      <c r="AL4" s="59"/>
      <c r="AM4" s="59"/>
      <c r="AN4" s="59"/>
      <c r="AO4" s="59"/>
      <c r="AP4" s="59"/>
      <c r="AQ4" s="59"/>
      <c r="AR4" s="59"/>
      <c r="AS4" s="59"/>
    </row>
    <row r="5" spans="1:84" ht="9" customHeight="1">
      <c r="A5" s="72"/>
      <c r="B5" s="72"/>
      <c r="C5" s="72"/>
      <c r="D5" s="72"/>
      <c r="E5" s="72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2"/>
      <c r="U5" s="72"/>
      <c r="V5" s="72"/>
      <c r="W5" s="72"/>
      <c r="X5" s="72"/>
      <c r="Y5" s="72"/>
      <c r="Z5" s="147">
        <f>MIN(Valores!E5:E86)</f>
        <v>33.955681744993349</v>
      </c>
      <c r="AA5" s="147">
        <f>MIN(Valores!F5:F86)</f>
        <v>32.456934083158281</v>
      </c>
      <c r="AB5" s="147">
        <f>MIN(Valores!G5:G86)</f>
        <v>43.052721584719663</v>
      </c>
      <c r="AC5" s="147">
        <f>MIN(Valores!H5:H86)</f>
        <v>36.227595765861501</v>
      </c>
      <c r="AD5" s="147">
        <f>MIN(Valores!I5:I86)</f>
        <v>19.257422635607231</v>
      </c>
      <c r="AE5" s="147">
        <f>MIN(Valores!J5:J86)</f>
        <v>5.2585884031751826</v>
      </c>
      <c r="AF5" s="147"/>
      <c r="AG5" s="147"/>
      <c r="AH5" s="147"/>
      <c r="AJ5" s="72"/>
      <c r="AK5" s="72"/>
    </row>
    <row r="6" spans="1:84" s="48" customFormat="1" ht="21">
      <c r="A6" s="77"/>
      <c r="B6" s="228" t="s">
        <v>719</v>
      </c>
      <c r="C6" s="228"/>
      <c r="D6" s="228"/>
      <c r="E6" s="230">
        <f>VLOOKUP($A$1,Valores!$A$5:$D$86,3,FALSE)</f>
        <v>55.499125834302212</v>
      </c>
      <c r="F6" s="230"/>
      <c r="G6" s="78" t="s">
        <v>730</v>
      </c>
      <c r="H6" s="228" t="s">
        <v>720</v>
      </c>
      <c r="I6" s="228"/>
      <c r="J6" s="228"/>
      <c r="K6" s="111">
        <f>VLOOKUP($A$1,rankings!$A$5:$C$86,3,FALSE)</f>
        <v>39</v>
      </c>
      <c r="L6" s="78" t="s">
        <v>722</v>
      </c>
      <c r="M6" s="79"/>
      <c r="N6" s="228" t="s">
        <v>721</v>
      </c>
      <c r="O6" s="228"/>
      <c r="P6" s="228"/>
      <c r="Q6" s="228"/>
      <c r="R6" s="231" t="str">
        <f>VLOOKUP(A1,Valores!$A$5:$D$86,4,FALSE)</f>
        <v>Emergente</v>
      </c>
      <c r="S6" s="231"/>
      <c r="T6" s="231"/>
      <c r="U6" s="231"/>
      <c r="V6" s="77"/>
      <c r="W6" s="77"/>
      <c r="X6" s="77"/>
      <c r="Y6" s="77"/>
      <c r="Z6" s="148" t="s">
        <v>714</v>
      </c>
      <c r="AA6" s="148" t="s">
        <v>715</v>
      </c>
      <c r="AB6" s="148" t="s">
        <v>726</v>
      </c>
      <c r="AC6" s="148" t="s">
        <v>393</v>
      </c>
      <c r="AD6" s="148" t="s">
        <v>716</v>
      </c>
      <c r="AE6" s="148" t="s">
        <v>717</v>
      </c>
      <c r="AF6" s="149"/>
      <c r="AG6" s="149"/>
      <c r="AH6" s="149"/>
      <c r="AJ6" s="77"/>
      <c r="AK6" s="77"/>
      <c r="AL6" s="60"/>
      <c r="AM6" s="60"/>
      <c r="AN6" s="60"/>
      <c r="AO6" s="60"/>
      <c r="AP6" s="60"/>
      <c r="AQ6" s="60"/>
      <c r="AR6" s="60"/>
      <c r="AS6" s="60"/>
    </row>
    <row r="7" spans="1:84" ht="3.75" customHeight="1">
      <c r="A7" s="77"/>
      <c r="B7" s="72"/>
      <c r="C7" s="72"/>
      <c r="D7" s="72"/>
      <c r="E7" s="72"/>
      <c r="F7" s="72"/>
      <c r="G7" s="72"/>
      <c r="H7" s="72"/>
      <c r="I7" s="80"/>
      <c r="J7" s="80"/>
      <c r="K7" s="80"/>
      <c r="L7" s="80"/>
      <c r="M7" s="80"/>
      <c r="N7" s="80"/>
      <c r="O7" s="72"/>
      <c r="P7" s="72"/>
      <c r="Q7" s="72"/>
      <c r="R7" s="72"/>
      <c r="S7" s="72"/>
      <c r="T7" s="72"/>
      <c r="U7" s="72"/>
      <c r="V7" s="77"/>
      <c r="W7" s="77"/>
      <c r="X7" s="77"/>
      <c r="Y7" s="77"/>
      <c r="Z7" s="150"/>
      <c r="AA7" s="150"/>
      <c r="AB7" s="150"/>
      <c r="AC7" s="150"/>
      <c r="AD7" s="150"/>
      <c r="AE7" s="150"/>
      <c r="AF7" s="150"/>
      <c r="AG7" s="150"/>
      <c r="AH7" s="150"/>
      <c r="AI7" s="77"/>
      <c r="AJ7" s="77"/>
      <c r="AK7" s="77"/>
      <c r="AL7" s="60"/>
      <c r="AM7" s="60"/>
      <c r="AN7" s="60"/>
      <c r="AO7" s="60"/>
      <c r="AP7" s="60"/>
      <c r="AQ7" s="60"/>
      <c r="AR7" s="60"/>
      <c r="AS7" s="60"/>
      <c r="BE7">
        <f>VLOOKUP(A1,rankings!A5:I86,4,FALSE)</f>
        <v>45</v>
      </c>
      <c r="BF7">
        <f>VLOOKUP(A1,rankings!A5:I86,5,FALSE)</f>
        <v>54</v>
      </c>
      <c r="BG7">
        <f>VLOOKUP(A1,rankings!A5:I86,6,FALSE)</f>
        <v>56</v>
      </c>
      <c r="BH7">
        <f>VLOOKUP(A1,rankings!A5:I86,7,FALSE)</f>
        <v>2</v>
      </c>
      <c r="BI7">
        <f>VLOOKUP(A1,rankings!A5:I86,8,FALSE)</f>
        <v>41</v>
      </c>
      <c r="BJ7">
        <f>VLOOKUP(A1,rankings!A5:I86,9,FALSE)</f>
        <v>76</v>
      </c>
      <c r="BK7">
        <f>IF(AF1=Z6,BE7,IF(AF1=AA6,BF7,IF(AF1=AB6,BG7,IF(AF1=AC6,BH7,IF(AF1=AD6,BI7,IF(AF1=AE6,BJ7,""))))))</f>
        <v>2</v>
      </c>
      <c r="BL7">
        <f>IF(AG1=Z6,BE7,IF(AG1=AA6,BF7,IF(AG1=AB6,BG7,IF(AG1=AC6,BH7,IF(AG1=AD6,BI7,IF(AG1=AE6,BJ7,""))))))</f>
        <v>76</v>
      </c>
    </row>
    <row r="8" spans="1:84">
      <c r="A8" s="72"/>
      <c r="B8" s="229" t="str">
        <f>VLOOKUP(R6,$BE$36:$BF$40,2,FALSE)</f>
        <v>"Presenta posibilidades de crecimiento en algunas de las dimensiones para mejorar el desempeño"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72"/>
      <c r="W8" s="72"/>
      <c r="X8" s="72"/>
      <c r="Y8" s="72"/>
      <c r="Z8" s="151"/>
      <c r="AA8" s="151"/>
      <c r="AB8" s="151"/>
      <c r="AC8" s="151"/>
      <c r="AD8" s="151"/>
      <c r="AE8" s="151"/>
      <c r="AF8" s="151"/>
      <c r="AG8" s="151"/>
      <c r="AH8" s="151"/>
      <c r="AI8" s="72"/>
      <c r="AJ8" s="72"/>
      <c r="AK8" s="72"/>
    </row>
    <row r="9" spans="1:84" ht="3.75" customHeight="1">
      <c r="A9" s="72"/>
      <c r="B9" s="72"/>
      <c r="C9" s="72"/>
      <c r="D9" s="72"/>
      <c r="E9" s="72"/>
      <c r="F9" s="72"/>
      <c r="G9" s="72"/>
      <c r="H9" s="72"/>
      <c r="I9" s="80"/>
      <c r="J9" s="80"/>
      <c r="K9" s="80"/>
      <c r="L9" s="80"/>
      <c r="M9" s="80"/>
      <c r="N9" s="80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151"/>
      <c r="AA9" s="151"/>
      <c r="AB9" s="151"/>
      <c r="AC9" s="151"/>
      <c r="AD9" s="151"/>
      <c r="AE9" s="151"/>
      <c r="AF9" s="151"/>
      <c r="AG9" s="151"/>
      <c r="AH9" s="151"/>
      <c r="AI9" s="72"/>
      <c r="AJ9" s="72"/>
      <c r="AK9" s="72"/>
    </row>
    <row r="10" spans="1:84" ht="18.75">
      <c r="A10" s="72"/>
      <c r="B10" s="81" t="s">
        <v>727</v>
      </c>
      <c r="C10" s="81"/>
      <c r="D10" s="81"/>
      <c r="E10" s="81"/>
      <c r="F10" s="81"/>
      <c r="G10" s="81"/>
      <c r="H10" s="81"/>
      <c r="I10" s="82"/>
      <c r="J10" s="82"/>
      <c r="K10" s="82"/>
      <c r="L10" s="82"/>
      <c r="M10" s="82"/>
      <c r="N10" s="82"/>
      <c r="O10" s="81"/>
      <c r="P10" s="81"/>
      <c r="Q10" s="81"/>
      <c r="R10" s="81"/>
      <c r="S10" s="81"/>
      <c r="T10" s="81"/>
      <c r="U10" s="81"/>
      <c r="V10" s="72"/>
      <c r="W10" s="72"/>
      <c r="X10" s="72"/>
      <c r="Y10" s="72"/>
      <c r="Z10" s="151"/>
      <c r="AA10" s="151"/>
      <c r="AB10" s="151"/>
      <c r="AC10" s="151"/>
      <c r="AD10" s="151"/>
      <c r="AE10" s="151"/>
      <c r="AF10" s="151"/>
      <c r="AG10" s="151"/>
      <c r="AH10" s="151"/>
      <c r="AI10" s="72"/>
      <c r="AJ10" s="72"/>
      <c r="AK10" s="72"/>
      <c r="BR10" s="222" t="s">
        <v>768</v>
      </c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</row>
    <row r="11" spans="1:84">
      <c r="A11" s="72"/>
      <c r="B11" s="83"/>
      <c r="C11" s="214" t="s">
        <v>787</v>
      </c>
      <c r="D11" s="214"/>
      <c r="E11" s="216" t="str">
        <f>VLOOKUP(A1,'Población (2)'!$N$2:$S$83,6,FALSE)</f>
        <v>PACIFICO CENTRAL</v>
      </c>
      <c r="F11" s="216"/>
      <c r="G11" s="216"/>
      <c r="H11" s="216"/>
      <c r="I11" s="216"/>
      <c r="J11" s="214" t="s">
        <v>786</v>
      </c>
      <c r="K11" s="214"/>
      <c r="L11" s="214"/>
      <c r="M11" s="216" t="str">
        <f>VLOOKUP(A1,'Población (2)'!$N$2:$S$83,2,FALSE)</f>
        <v>ALAJUELA</v>
      </c>
      <c r="N11" s="216"/>
      <c r="O11" s="216"/>
      <c r="P11" s="216"/>
      <c r="Q11" s="215" t="s">
        <v>736</v>
      </c>
      <c r="R11" s="215"/>
      <c r="S11" s="217">
        <f>VLOOKUP(A1,'Población (2)'!$N$2:$T$83,7,FALSE)</f>
        <v>4</v>
      </c>
      <c r="T11" s="217"/>
      <c r="U11" s="217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84" ht="6.75" customHeight="1">
      <c r="A12" s="72"/>
      <c r="B12" s="72"/>
      <c r="C12" s="72"/>
      <c r="D12" s="72"/>
      <c r="E12" s="72"/>
      <c r="F12" s="72"/>
      <c r="G12" s="72"/>
      <c r="H12" s="72"/>
      <c r="I12" s="80"/>
      <c r="J12" s="80"/>
      <c r="K12" s="80"/>
      <c r="L12" s="80"/>
      <c r="M12" s="80"/>
      <c r="N12" s="80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84" ht="15.75">
      <c r="A13" s="72"/>
      <c r="B13" s="72"/>
      <c r="C13" s="84" t="s">
        <v>573</v>
      </c>
      <c r="D13" s="85"/>
      <c r="E13" s="85"/>
      <c r="F13" s="85"/>
      <c r="G13" s="85"/>
      <c r="H13" s="234">
        <f>VLOOKUP(A4,'Población (2)'!$A$2:$K$83,5,FALSE)</f>
        <v>7141</v>
      </c>
      <c r="I13" s="234"/>
      <c r="J13" s="209">
        <f>H13/$H$13</f>
        <v>1</v>
      </c>
      <c r="K13" s="210"/>
      <c r="L13" s="72"/>
      <c r="M13" s="218" t="s">
        <v>871</v>
      </c>
      <c r="N13" s="219"/>
      <c r="O13" s="219"/>
      <c r="P13" s="219"/>
      <c r="Q13" s="219"/>
      <c r="R13" s="219"/>
      <c r="S13" s="219"/>
      <c r="T13" s="219"/>
      <c r="U13" s="220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BD13" t="s">
        <v>451</v>
      </c>
    </row>
    <row r="14" spans="1:84">
      <c r="A14" s="72"/>
      <c r="B14" s="72"/>
      <c r="C14" s="86"/>
      <c r="D14" s="87" t="s">
        <v>574</v>
      </c>
      <c r="E14" s="87"/>
      <c r="F14" s="87"/>
      <c r="G14" s="87"/>
      <c r="H14" s="235">
        <f>VLOOKUP(A4,'Población (2)'!$A$2:$K$83,6,FALSE)</f>
        <v>1343</v>
      </c>
      <c r="I14" s="235"/>
      <c r="J14" s="211">
        <f>H14/$H$13</f>
        <v>0.18806889791345749</v>
      </c>
      <c r="K14" s="212"/>
      <c r="L14" s="72"/>
      <c r="M14" s="88" t="s">
        <v>874</v>
      </c>
      <c r="N14" s="89"/>
      <c r="O14" s="89"/>
      <c r="P14" s="89"/>
      <c r="Q14" s="89"/>
      <c r="R14" s="89"/>
      <c r="S14" s="90"/>
      <c r="T14" s="223" t="str">
        <f>VLOOKUP($A$1,'Población (2)'!$V$2:$AA$83,5,FALSE)</f>
        <v>Alto</v>
      </c>
      <c r="U14" s="224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BD14" t="s">
        <v>533</v>
      </c>
    </row>
    <row r="15" spans="1:84">
      <c r="A15" s="72"/>
      <c r="B15" s="72"/>
      <c r="C15" s="86"/>
      <c r="D15" s="87" t="s">
        <v>576</v>
      </c>
      <c r="E15" s="87"/>
      <c r="F15" s="87"/>
      <c r="G15" s="87"/>
      <c r="H15" s="235">
        <f>VLOOKUP(A4,'Población (2)'!$A$2:$K$83,7,FALSE)</f>
        <v>4912</v>
      </c>
      <c r="I15" s="235"/>
      <c r="J15" s="211">
        <f>H15/$H$13</f>
        <v>0.68785884329925784</v>
      </c>
      <c r="K15" s="212"/>
      <c r="L15" s="72"/>
      <c r="M15" s="88" t="s">
        <v>875</v>
      </c>
      <c r="N15" s="89"/>
      <c r="O15" s="89"/>
      <c r="P15" s="89"/>
      <c r="Q15" s="89"/>
      <c r="R15" s="89"/>
      <c r="S15" s="72"/>
      <c r="T15" s="223" t="str">
        <f>VLOOKUP($A$1,'Población (2)'!$V$2:$AA$83,6,FALSE)</f>
        <v>Bajo</v>
      </c>
      <c r="U15" s="224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W15" s="45"/>
      <c r="BD15" t="s">
        <v>535</v>
      </c>
    </row>
    <row r="16" spans="1:84">
      <c r="A16" s="72"/>
      <c r="B16" s="72"/>
      <c r="C16" s="91"/>
      <c r="D16" s="92" t="s">
        <v>575</v>
      </c>
      <c r="E16" s="92"/>
      <c r="F16" s="92"/>
      <c r="G16" s="92"/>
      <c r="H16" s="236">
        <f>VLOOKUP(A4,'Población (2)'!$A$2:$K$83,8,FALSE)</f>
        <v>886</v>
      </c>
      <c r="I16" s="236"/>
      <c r="J16" s="232">
        <f>H16/$H$13</f>
        <v>0.1240722587872847</v>
      </c>
      <c r="K16" s="233"/>
      <c r="L16" s="72"/>
      <c r="M16" s="93" t="s">
        <v>876</v>
      </c>
      <c r="N16" s="94"/>
      <c r="O16" s="94"/>
      <c r="P16" s="94"/>
      <c r="Q16" s="94"/>
      <c r="R16" s="95"/>
      <c r="S16" s="96"/>
      <c r="T16" s="225">
        <f>P143</f>
        <v>0.58539325842696632</v>
      </c>
      <c r="U16" s="226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81">
      <c r="A17" s="72"/>
      <c r="B17" s="96"/>
      <c r="C17" s="96"/>
      <c r="D17" s="96"/>
      <c r="E17" s="96"/>
      <c r="F17" s="96"/>
      <c r="G17" s="96"/>
      <c r="H17" s="97"/>
      <c r="I17" s="97"/>
      <c r="J17" s="98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81" ht="5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81" ht="18.75">
      <c r="A19" s="72"/>
      <c r="B19" s="81" t="s">
        <v>718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8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BE20" t="s">
        <v>714</v>
      </c>
      <c r="BF20" t="s">
        <v>714</v>
      </c>
      <c r="BG20" t="s">
        <v>714</v>
      </c>
      <c r="BH20" t="s">
        <v>714</v>
      </c>
      <c r="BI20" t="s">
        <v>714</v>
      </c>
      <c r="BJ20" t="s">
        <v>714</v>
      </c>
      <c r="BK20" t="s">
        <v>715</v>
      </c>
      <c r="BL20" t="s">
        <v>715</v>
      </c>
      <c r="BM20" t="s">
        <v>715</v>
      </c>
      <c r="BN20" t="s">
        <v>715</v>
      </c>
      <c r="BO20" t="s">
        <v>726</v>
      </c>
      <c r="BP20" t="s">
        <v>726</v>
      </c>
      <c r="BQ20" t="s">
        <v>726</v>
      </c>
      <c r="BR20" t="s">
        <v>726</v>
      </c>
      <c r="BS20" t="s">
        <v>726</v>
      </c>
      <c r="BT20" t="s">
        <v>393</v>
      </c>
      <c r="BU20" t="s">
        <v>716</v>
      </c>
      <c r="BV20" t="s">
        <v>716</v>
      </c>
      <c r="BW20" t="s">
        <v>716</v>
      </c>
      <c r="BX20" t="s">
        <v>716</v>
      </c>
      <c r="BY20" t="s">
        <v>716</v>
      </c>
      <c r="BZ20" t="s">
        <v>716</v>
      </c>
      <c r="CA20" t="s">
        <v>767</v>
      </c>
      <c r="CB20" t="s">
        <v>767</v>
      </c>
      <c r="CC20" t="s">
        <v>767</v>
      </c>
    </row>
    <row r="21" spans="1:81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100" t="s">
        <v>723</v>
      </c>
      <c r="P21" s="101"/>
      <c r="Q21" s="101"/>
      <c r="R21" s="101"/>
      <c r="S21" s="101"/>
      <c r="T21" s="101"/>
      <c r="U21" s="10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BE21" s="30" t="s">
        <v>512</v>
      </c>
      <c r="BF21" s="30" t="s">
        <v>512</v>
      </c>
      <c r="BG21" s="30" t="s">
        <v>512</v>
      </c>
      <c r="BH21" s="30" t="s">
        <v>512</v>
      </c>
      <c r="BI21" s="30" t="s">
        <v>512</v>
      </c>
      <c r="BJ21" s="30" t="s">
        <v>512</v>
      </c>
      <c r="BK21" s="40" t="s">
        <v>513</v>
      </c>
      <c r="BL21" s="40" t="s">
        <v>513</v>
      </c>
      <c r="BM21" s="40" t="s">
        <v>513</v>
      </c>
      <c r="BN21" s="40" t="s">
        <v>513</v>
      </c>
      <c r="BO21" s="50" t="s">
        <v>514</v>
      </c>
      <c r="BP21" s="50" t="s">
        <v>514</v>
      </c>
      <c r="BQ21" s="50" t="s">
        <v>514</v>
      </c>
      <c r="BR21" s="50" t="s">
        <v>514</v>
      </c>
      <c r="BS21" s="50" t="s">
        <v>514</v>
      </c>
      <c r="BT21" s="41" t="s">
        <v>515</v>
      </c>
      <c r="BU21" s="49" t="s">
        <v>516</v>
      </c>
      <c r="BV21" s="49" t="s">
        <v>516</v>
      </c>
      <c r="BW21" s="49" t="s">
        <v>516</v>
      </c>
      <c r="BX21" s="49" t="s">
        <v>516</v>
      </c>
      <c r="BY21" s="49" t="s">
        <v>516</v>
      </c>
      <c r="BZ21" s="49" t="s">
        <v>516</v>
      </c>
      <c r="CA21" s="37" t="s">
        <v>517</v>
      </c>
      <c r="CB21" s="37" t="s">
        <v>517</v>
      </c>
      <c r="CC21" s="37" t="s">
        <v>517</v>
      </c>
    </row>
    <row r="22" spans="1:81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114" t="str">
        <f>AF1</f>
        <v>Salud</v>
      </c>
      <c r="P22" s="103"/>
      <c r="Q22" s="103"/>
      <c r="R22" s="103"/>
      <c r="S22" s="103" t="s">
        <v>724</v>
      </c>
      <c r="T22" s="112">
        <f>AF3</f>
        <v>92.784656423694187</v>
      </c>
      <c r="U22" s="104" t="s">
        <v>729</v>
      </c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BE22" t="s">
        <v>384</v>
      </c>
      <c r="BF22" t="s">
        <v>385</v>
      </c>
      <c r="BG22" t="s">
        <v>386</v>
      </c>
      <c r="BH22" t="s">
        <v>387</v>
      </c>
      <c r="BI22" t="s">
        <v>496</v>
      </c>
      <c r="BJ22" t="s">
        <v>388</v>
      </c>
      <c r="BK22" t="s">
        <v>389</v>
      </c>
      <c r="BL22" t="s">
        <v>497</v>
      </c>
      <c r="BM22" t="s">
        <v>498</v>
      </c>
      <c r="BN22" t="s">
        <v>499</v>
      </c>
      <c r="BO22" t="s">
        <v>390</v>
      </c>
      <c r="BP22" t="s">
        <v>391</v>
      </c>
      <c r="BQ22" t="s">
        <v>392</v>
      </c>
      <c r="BR22" t="s">
        <v>500</v>
      </c>
      <c r="BS22" t="s">
        <v>501</v>
      </c>
      <c r="BT22" t="s">
        <v>393</v>
      </c>
      <c r="BU22" t="s">
        <v>741</v>
      </c>
      <c r="BV22" t="s">
        <v>738</v>
      </c>
      <c r="BW22" t="s">
        <v>739</v>
      </c>
      <c r="BX22" t="s">
        <v>505</v>
      </c>
      <c r="BY22" t="s">
        <v>520</v>
      </c>
      <c r="BZ22" t="s">
        <v>740</v>
      </c>
      <c r="CA22" t="s">
        <v>491</v>
      </c>
      <c r="CB22" t="s">
        <v>394</v>
      </c>
      <c r="CC22" t="s">
        <v>492</v>
      </c>
    </row>
    <row r="23" spans="1:8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91" t="s">
        <v>728</v>
      </c>
      <c r="P23" s="105"/>
      <c r="Q23" s="105"/>
      <c r="R23" s="105"/>
      <c r="S23" s="105"/>
      <c r="T23" s="113">
        <f>BK7</f>
        <v>2</v>
      </c>
      <c r="U23" s="106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BE23">
        <f>VLOOKUP($A$1,rankings!$A$5:$AH$86,10,FALSE)</f>
        <v>9</v>
      </c>
      <c r="BF23">
        <f>VLOOKUP($A$1,rankings!$A$5:$AH$86,11,FALSE)</f>
        <v>60</v>
      </c>
      <c r="BG23">
        <f>VLOOKUP($A$1,rankings!$A$5:$AH$86,12,FALSE)</f>
        <v>36</v>
      </c>
      <c r="BH23">
        <f>VLOOKUP($A$1,rankings!$A$5:$AH$86,13,FALSE)</f>
        <v>80</v>
      </c>
      <c r="BI23">
        <f>VLOOKUP($A$1,rankings!$A$5:$AH$86,14,FALSE)</f>
        <v>35</v>
      </c>
      <c r="BJ23">
        <f>VLOOKUP($A$1,rankings!$A$5:$AH$86,15,FALSE)</f>
        <v>21</v>
      </c>
      <c r="BK23">
        <f>VLOOKUP($A$1,rankings!$A$5:$AH$86,16,FALSE)</f>
        <v>82</v>
      </c>
      <c r="BL23">
        <f>VLOOKUP($A$1,rankings!$A$5:$AH$86,17,FALSE)</f>
        <v>35</v>
      </c>
      <c r="BM23">
        <f>VLOOKUP($A$1,rankings!$A$5:$AH$86,18,FALSE)</f>
        <v>41</v>
      </c>
      <c r="BN23">
        <f>VLOOKUP($A$1,rankings!$A$5:$AH$86,19,FALSE)</f>
        <v>25</v>
      </c>
      <c r="BO23">
        <f>VLOOKUP($A$1,rankings!$A$5:$AH$86,20,FALSE)</f>
        <v>32</v>
      </c>
      <c r="BP23">
        <f>VLOOKUP($A$1,rankings!$A$5:$AH$86,21,FALSE)</f>
        <v>31</v>
      </c>
      <c r="BQ23">
        <f>VLOOKUP($A$1,rankings!$A$5:$AH$86,22,FALSE)</f>
        <v>22</v>
      </c>
      <c r="BR23">
        <f>VLOOKUP($A$1,rankings!$A$5:$AH$86,23,FALSE)</f>
        <v>80</v>
      </c>
      <c r="BS23">
        <f>VLOOKUP($A$1,rankings!$A$5:$AH$86,24,FALSE)</f>
        <v>38</v>
      </c>
      <c r="BT23">
        <f>VLOOKUP($A$1,rankings!$A$5:$AH$86,25,FALSE)</f>
        <v>2</v>
      </c>
      <c r="BU23">
        <f>VLOOKUP($A$1,rankings!$A$5:$AH$86,26,FALSE)</f>
        <v>29</v>
      </c>
      <c r="BV23">
        <f>VLOOKUP($A$1,rankings!$A$5:$AH$86,27,FALSE)</f>
        <v>36</v>
      </c>
      <c r="BW23">
        <f>VLOOKUP($A$1,rankings!$A$5:$AH$86,28,FALSE)</f>
        <v>38</v>
      </c>
      <c r="BX23">
        <f>VLOOKUP($A$1,rankings!$A$5:$AH$86,29,FALSE)</f>
        <v>21</v>
      </c>
      <c r="BY23">
        <f>VLOOKUP($A$1,rankings!$A$5:$AH$86,30,FALSE)</f>
        <v>54</v>
      </c>
      <c r="BZ23">
        <f>VLOOKUP($A$1,rankings!$A$5:$AH$86,31,FALSE)</f>
        <v>52</v>
      </c>
      <c r="CA23">
        <f>VLOOKUP($A$1,rankings!$A$5:$AH$86,32,FALSE)</f>
        <v>77</v>
      </c>
      <c r="CB23">
        <f>VLOOKUP($A$1,rankings!$A$5:$AH$86,33,FALSE)</f>
        <v>73</v>
      </c>
      <c r="CC23">
        <f>VLOOKUP($A$1,rankings!$A$5:$AH$86,34,FALSE)</f>
        <v>74</v>
      </c>
    </row>
    <row r="24" spans="1:81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BE24" s="27">
        <f>SMALL(BE23:CC23,1)</f>
        <v>2</v>
      </c>
      <c r="BF24" s="27" t="str">
        <f>IF(BE24=BE23,BE22,IF(BE24=BF23,BF22,IF(BE24=BG23,BG22,IF(BE24=BH23,BH22,IF(BE24=BI23,BI22,IF(BE24=BJ23,BJ22,IF(BE24=BK23,BK22,IF(BE24=BL23,BL22,IF(BE24=BM23,BM22,IF(BE24=BN23,BN22,IF(BE24=BO23,BO22,IF(BE24=BP23,BP22,IF(BE24=BQ23,BQ22,IF(BE24=BR23,BR22,IF(BE24=BS23,BS22,IF(BE24=BT23,BT22,IF(BE24=BU23,BU22,IF(BE24=BV23,BV22,IF(BE24=BW23,BW22,IF(BE24=BX23,BX22,IF(BE24=BY23,BY22,IF(BE24=BZ23,BZ22,IF(BE24=CA23,CA22,IF(BE24=CB23,CB22,IF(BE24=CC23,CC22,0)))))))))))))))))))))))))</f>
        <v>Salud</v>
      </c>
      <c r="BG24" s="27" t="str">
        <f>VLOOKUP($A$1,Categorias!$A$5:$AI$86,VLOOKUP(BF24,$BE$42:$BF$67,2,FALSE),FALSE)</f>
        <v>Muy alto</v>
      </c>
      <c r="BI24" s="27" t="str">
        <f>IF(BE24=BE23,BE20,IF(BE24=BF23,BF20,IF(BE24=BG23,BG20,IF(BE24=BH23,BH20,IF(BE24=BI23,BI20,IF(BE24=BJ23,BJ20,IF(BE24=BK23,BK20,IF(BE24=BL23,BL20,IF(BE24=BM23,BM20,IF(BE24=BN23,BN20,IF(BE24=BO23,BO20,IF(BE24=BP23,BP20,IF(BE24=BQ23,BQ20,IF(BE24=BR23,BR20,IF(BE24=BS23,BS20,IF(BE24=BT23,BT20,IF(BE24=BU23,BU20,IF(BE24=BV23,BV20,IF(BE24=BW23,BW20,IF(BE24=BX23,BX20,IF(BE24=BY23,BY20,IF(BE24=BZ23,BZ20,IF(BE24=CA23,CA20,IF(BE24=CB23,CB20,IF(BE24=CC23,CC20,0)))))))))))))))))))))))))</f>
        <v>Salud</v>
      </c>
      <c r="BK24" s="27">
        <f>SMALL(BE23:CC23,2)</f>
        <v>9</v>
      </c>
      <c r="BL24" s="27" t="str">
        <f>IF(AND(BK24=BE23,BE22&lt;&gt;$BF$24),BE22,IF(AND(BK24=BF23,BF22&lt;&gt;$BF$24),BF22,IF(AND(BK24=BG23,BG22&lt;&gt;$BF$24),BG22,IF(AND(BK24=BH23,BH22&lt;&gt;$BF$24),BH22,IF(AND(BK24=BI23,BI22&lt;&gt;$BF$24),BI22,IF(AND(BK24=BJ23,BJ22&lt;&gt;$BF$24),BJ22,IF(AND(BK24=BK23,BK22&lt;&gt;$BF$24),BK22,IF(AND(BK24=BL23,BL22&lt;&gt;$BF$24),BL22,IF(AND(BK24=BM23,BM22&lt;&gt;$BF$24),BM22,IF(AND(BK24=BN23,BN22&lt;&gt;$BF$24),BN22,IF(AND(BK24=BO23,BO22&lt;&gt;$BF$24),BO22,IF(AND(BK24=BP23,BP22&lt;&gt;$BF$24),BP22,IF(AND(BK24=BQ23,BQ22&lt;&gt;$BF$24),BQ22,IF(AND(BK24=BR23,BR22&lt;&gt;$BF$24),BR22,IF(AND(BK24=BS23,BS22&lt;&gt;$BF$24),BS22,IF(AND(BK24=BT23,BT22&lt;&gt;$BF$24),BT22,IF(AND(BK24=BU23,BU22&lt;&gt;$BF$24),BU22,IF(AND(BK24=BV23,BV22&lt;&gt;$BF$24),BV22,IF(AND(BK24=BW23,BW22&lt;&gt;$BF$24),BW22,IF(AND(BK24=BX23,BX22&lt;&gt;$BF$24),BX22,IF(AND(BK24=BY23,BY22&lt;&gt;$BF$24),BY22,IF(AND(BK24=BZ23,BZ22&lt;&gt;$BF$24),BZ22,IF(AND(BK24=CA23,CA22&lt;&gt;$BF$24),CA22,IF(AND(BK24=CB23,CB22&lt;&gt;$BF$24),CB22,IF(AND(BK24=CC23,CC22&lt;&gt;$BF$24),CC22,0)))))))))))))))))))))))))</f>
        <v>Seguridad</v>
      </c>
      <c r="BM24" s="27" t="str">
        <f>VLOOKUP($A$1,Categorias!$A$5:$AI$86,VLOOKUP(BL24,$BE$42:$BF$67,2,FALSE),FALSE)</f>
        <v>Muy alto</v>
      </c>
      <c r="BN24" s="27" t="str">
        <f>IF(BK24=BE23,BE20,IF(BK24=BF23,BF20,IF(BK24=BG23,BG20,IF(BK24=BH23,BH20,IF(BK24=BI23,BI20,IF(BK24=BJ23,BJ20,IF(BK24=BK23,BK20,IF(BK24=BL23,BL20,IF(BK24=BM23,BM20,IF(BK24=BN23,BN20,IF(BK24=BO23,BO20,IF(BK24=BP23,BP20,IF(BK24=BQ23,BQ20,IF(BK24=BR23,BR20,IF(BK24=BS23,BS20,IF(BK24=BT23,BT20,IF(BK24=BU23,BU20,IF(BK24=BV23,BV20,IF(BK24=BW23,BW20,IF(BK24=BX23,BX20,IF(BK24=BY23,BY20,IF(BK24=BZ23,BZ20,IF(BK24=CA23,CA20,IF(BK24=CB23,CB20,IF(BK24=CC23,CC20,0)))))))))))))))))))))))))</f>
        <v>Instituciones</v>
      </c>
      <c r="BO24" s="27">
        <f>SMALL(BE23:CC23,3)</f>
        <v>21</v>
      </c>
      <c r="BP24" s="27" t="str">
        <f>IF(AND(BO24=BE23,BE22&lt;&gt;$BF$24,BE22&lt;&gt;$BL$24),BE22,IF(AND(BO24=BF23,BF22&lt;&gt;$BF$24,BF22&lt;&gt;$BL$24),BF22,IF(AND(BO24=BG23,BG22&lt;&gt;$BF$24,BG22&lt;&gt;$BL$24),BG22,IF(AND(BO24=BH23,BH22&lt;&gt;$BF$24,BH22&lt;&gt;$BL$24),BH22,IF(AND(BO24=BI23,BI22&lt;&gt;$BF$24,BI22&lt;&gt;$BL$24),BI22,IF(AND(BO24=BJ23,BJ22&lt;&gt;$BF$24,BJ22&lt;&gt;$BL$24),BJ22,IF(AND(BO24=BK23,BK22&lt;&gt;$BF$24,BK22&lt;&gt;$BL$24),BK22,IF(AND(BO24=BL23,BL22&lt;&gt;$BF$24,BL22&lt;&gt;$BL$24),BL22,IF(AND(BO24=BM23,BM22&lt;&gt;$BF$24,BM22&lt;&gt;$BL$24),BM22,IF(AND(BO24=BN23,BN22&lt;&gt;$BF$24,BN22&lt;&gt;$BL$24),BN22,IF(AND(BO24=BO23,BO22&lt;&gt;$BF$24,BO22&lt;&gt;$BL$24),BO22,IF(AND(BO24=BP23,BP22&lt;&gt;$BF$24,BP22&lt;&gt;$BL$24),BP22,IF(AND(BO24=BQ23,BQ22&lt;&gt;$BF$24,BQ22&lt;&gt;$BL$24),BQ22,IF(AND(BO24=BR23,BR22&lt;&gt;$BF$24,BR22&lt;&gt;$BL$24),BR22,IF(AND(BO24=BS23,BS22&lt;&gt;$BF$24,BS22&lt;&gt;$BL$24),BS22,IF(AND(BO24=BT23,BT22&lt;&gt;$BF$24,BT22&lt;&gt;$BL$24),BT22,IF(AND(BO24=BU23,BU22&lt;&gt;$BF$24,BU22&lt;&gt;$BL$24),BU22,IF(AND(BO24=BV23,BV22&lt;&gt;$BF$24,BV22&lt;&gt;$BL$24),BV22,IF(AND(BO24=BW23,BW22&lt;&gt;$BF$24,BW22&lt;&gt;$BL$24),BW22,IF(AND(BO24=BX23,BX22&lt;&gt;$BF$24,BX22&lt;&gt;$BL$24),BX22,IF(AND(BO24=BY23,BY22&lt;&gt;$BF$24,BY22&lt;&gt;$BL$24),BY22,IF(AND(BO24=BZ23,BZ22&lt;&gt;$BF$24,BZ22&lt;&gt;$BL$24),BZ22,IF(AND(BO24=CA23,CA22&lt;&gt;$BF$24,CA22&lt;&gt;$BL$24),CA22,IF(AND(BO24=CB23,CB22&lt;&gt;$BF$24,CB22&lt;&gt;$BL$24),CB22,IF(AND(BO24=CC23,CC22&lt;&gt;$BF$24,CC22&lt;&gt;$BL$24),CC22,0)))))))))))))))))))))))))</f>
        <v>Compromiso  con la sostenibilidad</v>
      </c>
      <c r="BQ24" s="27" t="str">
        <f>VLOOKUP($A$1,Categorias!$A$5:$AI$86,VLOOKUP(BP24,$BE$42:$BF$67,2,FALSE),FALSE)</f>
        <v>Alto</v>
      </c>
      <c r="BR24" s="27" t="str">
        <f>IF(BO24=BE23,BE20,IF(BO24=BF23,BF20,IF(BO24=BG23,BG20,IF(BO24=BH23,BH20,IF(BO24=BI23,BI20,IF(BO24=BJ23,BJ20,IF(BO24=BK23,BK20,IF(BO24=BL23,BL20,IF(BO24=BM23,BM20,IF(BO24=BN23,BN20,IF(BO24=BO23,BO20,IF(BO24=BP23,BP20,IF(BO24=BQ23,BQ20,IF(BO24=BR23,BR20,IF(BO24=BS23,BS20,IF(BO24=BT23,BT20,IF(BO24=BU23,BU20,IF(BO24=BV23,BV20,IF(BO24=BW23,BW20,IF(BO24=BX23,BX20,IF(BO24=BY23,BY20,IF(BO24=BZ23,BZ20,IF(BO24=CA23,CA20,IF(BO24=CB23,CB20,IF(BO24=CC23,CC20,0)))))))))))))))))))))))))</f>
        <v>Instituciones</v>
      </c>
    </row>
    <row r="25" spans="1:8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100" t="s">
        <v>725</v>
      </c>
      <c r="P25" s="101"/>
      <c r="Q25" s="101"/>
      <c r="R25" s="101"/>
      <c r="S25" s="101"/>
      <c r="T25" s="101"/>
      <c r="U25" s="10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BE25" t="s">
        <v>714</v>
      </c>
      <c r="BF25" t="s">
        <v>714</v>
      </c>
      <c r="BG25" t="s">
        <v>714</v>
      </c>
      <c r="BH25" t="s">
        <v>714</v>
      </c>
      <c r="BI25" t="s">
        <v>714</v>
      </c>
      <c r="BJ25" t="s">
        <v>714</v>
      </c>
      <c r="BK25" t="s">
        <v>715</v>
      </c>
      <c r="BL25" t="s">
        <v>715</v>
      </c>
      <c r="BM25" t="s">
        <v>715</v>
      </c>
      <c r="BN25" t="s">
        <v>715</v>
      </c>
      <c r="BO25" t="s">
        <v>726</v>
      </c>
      <c r="BP25" t="s">
        <v>726</v>
      </c>
      <c r="BQ25" t="s">
        <v>726</v>
      </c>
      <c r="BR25" t="s">
        <v>726</v>
      </c>
      <c r="BS25" t="s">
        <v>726</v>
      </c>
      <c r="BT25" t="s">
        <v>393</v>
      </c>
      <c r="BU25" t="s">
        <v>716</v>
      </c>
      <c r="BV25" t="s">
        <v>716</v>
      </c>
      <c r="BW25" t="s">
        <v>716</v>
      </c>
      <c r="BX25" t="s">
        <v>716</v>
      </c>
      <c r="BY25" t="s">
        <v>716</v>
      </c>
      <c r="BZ25" t="s">
        <v>716</v>
      </c>
      <c r="CA25" t="s">
        <v>767</v>
      </c>
      <c r="CB25" t="s">
        <v>767</v>
      </c>
      <c r="CC25" t="s">
        <v>767</v>
      </c>
    </row>
    <row r="26" spans="1:8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14" t="str">
        <f>AG1</f>
        <v>Económico</v>
      </c>
      <c r="P26" s="103"/>
      <c r="Q26" s="103"/>
      <c r="R26" s="103"/>
      <c r="S26" s="103" t="s">
        <v>724</v>
      </c>
      <c r="T26" s="112">
        <f>AG3</f>
        <v>16.071415217221606</v>
      </c>
      <c r="U26" s="104" t="s">
        <v>729</v>
      </c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BE26" s="30" t="s">
        <v>512</v>
      </c>
      <c r="BF26" s="30" t="s">
        <v>512</v>
      </c>
      <c r="BG26" s="30" t="s">
        <v>512</v>
      </c>
      <c r="BH26" s="30" t="s">
        <v>512</v>
      </c>
      <c r="BI26" s="30" t="s">
        <v>512</v>
      </c>
      <c r="BJ26" s="30" t="s">
        <v>512</v>
      </c>
      <c r="BK26" s="40" t="s">
        <v>513</v>
      </c>
      <c r="BL26" s="40" t="s">
        <v>513</v>
      </c>
      <c r="BM26" s="40" t="s">
        <v>513</v>
      </c>
      <c r="BN26" s="40" t="s">
        <v>513</v>
      </c>
      <c r="BO26" s="50" t="s">
        <v>514</v>
      </c>
      <c r="BP26" s="50" t="s">
        <v>514</v>
      </c>
      <c r="BQ26" s="50" t="s">
        <v>514</v>
      </c>
      <c r="BR26" s="50" t="s">
        <v>514</v>
      </c>
      <c r="BS26" s="50" t="s">
        <v>514</v>
      </c>
      <c r="BT26" s="41" t="s">
        <v>515</v>
      </c>
      <c r="BU26" s="49" t="s">
        <v>516</v>
      </c>
      <c r="BV26" s="49" t="s">
        <v>516</v>
      </c>
      <c r="BW26" s="49" t="s">
        <v>516</v>
      </c>
      <c r="BX26" s="49" t="s">
        <v>516</v>
      </c>
      <c r="BY26" s="49" t="s">
        <v>516</v>
      </c>
      <c r="BZ26" s="49" t="s">
        <v>516</v>
      </c>
      <c r="CA26" s="37" t="s">
        <v>517</v>
      </c>
      <c r="CB26" s="37" t="s">
        <v>517</v>
      </c>
      <c r="CC26" s="37" t="s">
        <v>517</v>
      </c>
    </row>
    <row r="27" spans="1:8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91" t="s">
        <v>728</v>
      </c>
      <c r="P27" s="105"/>
      <c r="Q27" s="105"/>
      <c r="R27" s="105"/>
      <c r="S27" s="105"/>
      <c r="T27" s="113">
        <f>BL7</f>
        <v>76</v>
      </c>
      <c r="U27" s="106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Y27" t="s">
        <v>865</v>
      </c>
      <c r="BE27" t="s">
        <v>384</v>
      </c>
      <c r="BF27" t="s">
        <v>385</v>
      </c>
      <c r="BG27" t="s">
        <v>386</v>
      </c>
      <c r="BH27" t="s">
        <v>387</v>
      </c>
      <c r="BI27" t="s">
        <v>496</v>
      </c>
      <c r="BJ27" t="s">
        <v>388</v>
      </c>
      <c r="BK27" t="s">
        <v>389</v>
      </c>
      <c r="BL27" t="s">
        <v>497</v>
      </c>
      <c r="BM27" t="s">
        <v>498</v>
      </c>
      <c r="BN27" t="s">
        <v>499</v>
      </c>
      <c r="BO27" t="s">
        <v>390</v>
      </c>
      <c r="BP27" t="s">
        <v>391</v>
      </c>
      <c r="BQ27" t="s">
        <v>392</v>
      </c>
      <c r="BR27" t="s">
        <v>500</v>
      </c>
      <c r="BS27" t="s">
        <v>501</v>
      </c>
      <c r="BT27" t="s">
        <v>393</v>
      </c>
      <c r="BU27" t="s">
        <v>741</v>
      </c>
      <c r="BV27" t="s">
        <v>738</v>
      </c>
      <c r="BW27" t="s">
        <v>739</v>
      </c>
      <c r="BX27" t="s">
        <v>505</v>
      </c>
      <c r="BY27" t="s">
        <v>520</v>
      </c>
      <c r="BZ27" t="s">
        <v>740</v>
      </c>
      <c r="CA27" t="s">
        <v>491</v>
      </c>
      <c r="CB27" t="s">
        <v>394</v>
      </c>
      <c r="CC27" t="s">
        <v>492</v>
      </c>
    </row>
    <row r="28" spans="1:81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Y28" t="s">
        <v>866</v>
      </c>
      <c r="BE28">
        <f>VLOOKUP($A$1,rankings!$A$5:$AH$86,10,FALSE)</f>
        <v>9</v>
      </c>
      <c r="BF28">
        <f>VLOOKUP($A$1,rankings!$A$5:$AH$86,11,FALSE)</f>
        <v>60</v>
      </c>
      <c r="BG28">
        <f>VLOOKUP($A$1,rankings!$A$5:$AH$86,12,FALSE)</f>
        <v>36</v>
      </c>
      <c r="BH28">
        <f>VLOOKUP($A$1,rankings!$A$5:$AH$86,13,FALSE)</f>
        <v>80</v>
      </c>
      <c r="BI28">
        <f>VLOOKUP($A$1,rankings!$A$5:$AH$86,14,FALSE)</f>
        <v>35</v>
      </c>
      <c r="BJ28">
        <f>VLOOKUP($A$1,rankings!$A$5:$AH$86,15,FALSE)</f>
        <v>21</v>
      </c>
      <c r="BK28">
        <f>VLOOKUP($A$1,rankings!$A$5:$AH$86,16,FALSE)</f>
        <v>82</v>
      </c>
      <c r="BL28">
        <f>VLOOKUP($A$1,rankings!$A$5:$AH$86,17,FALSE)</f>
        <v>35</v>
      </c>
      <c r="BM28">
        <f>VLOOKUP($A$1,rankings!$A$5:$AH$86,18,FALSE)</f>
        <v>41</v>
      </c>
      <c r="BN28">
        <f>VLOOKUP($A$1,rankings!$A$5:$AH$86,19,FALSE)</f>
        <v>25</v>
      </c>
      <c r="BO28">
        <f>VLOOKUP($A$1,rankings!$A$5:$AH$86,20,FALSE)</f>
        <v>32</v>
      </c>
      <c r="BP28">
        <f>VLOOKUP($A$1,rankings!$A$5:$AH$86,21,FALSE)</f>
        <v>31</v>
      </c>
      <c r="BQ28">
        <f>VLOOKUP($A$1,rankings!$A$5:$AH$86,22,FALSE)</f>
        <v>22</v>
      </c>
      <c r="BR28">
        <f>VLOOKUP($A$1,rankings!$A$5:$AH$86,23,FALSE)</f>
        <v>80</v>
      </c>
      <c r="BS28">
        <f>VLOOKUP($A$1,rankings!$A$5:$AH$86,24,FALSE)</f>
        <v>38</v>
      </c>
      <c r="BT28">
        <f>VLOOKUP($A$1,rankings!$A$5:$AH$86,25,FALSE)</f>
        <v>2</v>
      </c>
      <c r="BU28">
        <f>VLOOKUP($A$1,rankings!$A$5:$AH$86,26,FALSE)</f>
        <v>29</v>
      </c>
      <c r="BV28">
        <f>VLOOKUP($A$1,rankings!$A$5:$AH$86,27,FALSE)</f>
        <v>36</v>
      </c>
      <c r="BW28">
        <f>VLOOKUP($A$1,rankings!$A$5:$AH$86,28,FALSE)</f>
        <v>38</v>
      </c>
      <c r="BX28">
        <f>VLOOKUP($A$1,rankings!$A$5:$AH$86,29,FALSE)</f>
        <v>21</v>
      </c>
      <c r="BY28">
        <f>VLOOKUP($A$1,rankings!$A$5:$AH$86,30,FALSE)</f>
        <v>54</v>
      </c>
      <c r="BZ28">
        <f>VLOOKUP($A$1,rankings!$A$5:$AH$86,31,FALSE)</f>
        <v>52</v>
      </c>
      <c r="CA28">
        <f>VLOOKUP($A$1,rankings!$A$5:$AH$86,32,FALSE)</f>
        <v>77</v>
      </c>
      <c r="CB28">
        <f>VLOOKUP($A$1,rankings!$A$5:$AH$86,33,FALSE)</f>
        <v>73</v>
      </c>
      <c r="CC28">
        <f>VLOOKUP($A$1,rankings!$A$5:$AH$86,34,FALSE)</f>
        <v>74</v>
      </c>
    </row>
    <row r="29" spans="1:8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Y29" t="s">
        <v>867</v>
      </c>
      <c r="BE29" s="27">
        <f>LARGE(BE28:CC28,1)</f>
        <v>82</v>
      </c>
      <c r="BF29" s="27" t="str">
        <f>IF(BE29=BE28,BE27,IF(BE29=BF28,BF27,IF(BE29=BG28,BG27,IF(BE29=BH28,BH27,IF(BE29=BI28,BI27,IF(BE29=BJ28,BJ27,IF(BE29=BK28,BK27,IF(BE29=BL28,BL27,IF(BE29=BM28,BM27,IF(BE29=BN28,BN27,IF(BE29=BO28,BO27,IF(BE29=BP28,BP27,IF(BE29=BQ28,BQ27,IF(BE29=BR28,BR27,IF(BE29=BS28,BS27,IF(BE29=BT28,BT27,IF(BE29=BU28,BU27,IF(BE29=BV28,BV27,IF(BE29=BW28,BW27,IF(BE29=BX28,BX27,IF(BE29=BY28,BY27,IF(BE29=BZ28,BZ27,IF(BE29=CA28,CA27,IF(BE29=CB28,CB27,IF(BE29=CC28,CC27,0)))))))))))))))))))))))))</f>
        <v>Infraestructura de transporte</v>
      </c>
      <c r="BG29" s="27" t="str">
        <f>VLOOKUP($A$1,Categorias!$A$5:$AI$86,VLOOKUP(BF29,$BE$42:$BF$67,2,FALSE),FALSE)</f>
        <v>Muy bajo</v>
      </c>
      <c r="BH29" s="27" t="str">
        <f>VLOOKUP(BF29,$BE$42:$BG$67,3,FALSE)</f>
        <v>Infraestructura</v>
      </c>
      <c r="BK29" s="27">
        <f>LARGE(BE28:CC28,2)</f>
        <v>80</v>
      </c>
      <c r="BL29" s="27" t="str">
        <f>IF(AND(BK29=BE28,BE27&lt;&gt;$BF$29),BE27,IF(AND(BK29=BF28,BF27&lt;&gt;$BF$29),BF27,IF(AND(BK29=BG28,BG27&lt;&gt;$BF$29),BG27,IF(AND(BK29=BH28,BH27&lt;&gt;$BF$29),BH27,IF(AND(BK29=BI28,BI27&lt;&gt;$BF$29),BI27,IF(AND(BK29=BJ28,BJ27&lt;&gt;$BF$29),BJ27,IF(AND(BK29=BK28,BK27&lt;&gt;$BF$29),BK27,IF(AND(BK29=BL28,BL27&lt;&gt;$BF$29),BL27,IF(AND(BK29=BM28,BM27&lt;&gt;$BF$29),BM27,IF(AND(BK29=BN28,BN27&lt;&gt;$BF$29),BN27,IF(AND(BK29=BO28,BO27&lt;&gt;$BF$29),BO27,IF(AND(BK29=BP28,BP27&lt;&gt;$BF$29),BP27,IF(AND(BK29=BQ28,BQ27&lt;&gt;$BF$29),BQ27,IF(AND(BK29=BR28,BR27&lt;&gt;$BF$29),BR27,IF(AND(BK29=BS28,BS27&lt;&gt;$BF$29),BS27,IF(AND(BK29=BT28,BT27&lt;&gt;$BF$29),BT27,IF(AND(BK29=BU28,BU27&lt;&gt;$BF$29),BU27,IF(AND(BK29=BV28,BV27&lt;&gt;$BF$29),BV27,IF(AND(BK29=BW28,BW27&lt;&gt;$BF$29),BW27,IF(AND(BK29=BX28,BX27&lt;&gt;$BF$29),BX27,IF(AND(BK29=BY28,BY27&lt;&gt;$BF$29),BY27,IF(AND(BK29=BZ28,BZ27&lt;&gt;$BF$29),BZ27,IF(AND(BK29=CA28,CA27&lt;&gt;$BF$29),CA27,IF(AND(BK29=CB28,CB27&lt;&gt;$BF$29),CB27,IF(AND(BK29=CC28,CC27&lt;&gt;$BF$29),CC27,0)))))))))))))))))))))))))</f>
        <v>Transparencia municipal</v>
      </c>
      <c r="BM29" s="27" t="str">
        <f>VLOOKUP($A$1,Categorias!$A$5:$AI$86,VLOOKUP(BL29,$BE$42:$BF$67,2,FALSE),FALSE)</f>
        <v>Muy bajo</v>
      </c>
      <c r="BN29" s="27" t="str">
        <f>VLOOKUP(BL29,$BE$42:$BG$67,3,FALSE)</f>
        <v>Instituciones</v>
      </c>
      <c r="BO29" s="27">
        <f>LARGE(BE28:CC28,3)</f>
        <v>80</v>
      </c>
      <c r="BP29" s="27" t="str">
        <f>IF(AND(BO29=BE28,BE27&lt;&gt;$BF$29,BE27&lt;&gt;$BL$29),BE27,IF(AND(BO29=BF28,BF27&lt;&gt;$BF$29,BF27&lt;&gt;$BL$29),BF27,IF(AND(BO29=BG28,BG27&lt;&gt;$BF$29,BG27&lt;&gt;$BL$29),BG27,IF(AND(BO29=BH28,BH27&lt;&gt;$BF$29,BH27&lt;&gt;$BL$29),BH27,IF(AND(BO29=BI28,BI27&lt;&gt;$BF$29,BI27&lt;&gt;$BL$29),BI27,IF(AND(BO29=BJ28,BJ27&lt;&gt;$BF$29,BJ27&lt;&gt;$BL$29),BJ27,IF(AND(BO29=BK28,BK27&lt;&gt;$BF$29,BK27&lt;&gt;$BL$29),BK27,IF(AND(BO29=BL28,BL27&lt;&gt;$BF$29,BL27&lt;&gt;$BL$29),BL27,IF(AND(BO29=BM28,BM27&lt;&gt;$BF$29,BM27&lt;&gt;$BL$29),BM27,IF(AND(BO29=BN28,BN27&lt;&gt;$BF$29,BN27&lt;&gt;$BL$29),BN27,IF(AND(BO29=BO28,BO27&lt;&gt;$BF$29,BO27&lt;&gt;$BL$29),BO27,IF(AND(BO29=BP28,BP27&lt;&gt;$BF$29,BP27&lt;&gt;$BL$29),BP27,IF(AND(BO29=BQ28,BQ27&lt;&gt;$BF$29,BQ27&lt;&gt;$BL$29),BQ27,IF(AND(BO29=BR28,BR27&lt;&gt;$BF$29,BR27&lt;&gt;$BL$29),BR27,IF(AND(BO29=BS28,BS27&lt;&gt;$BF$29,BS27&lt;&gt;$BL$29),BS27,IF(AND(BO29=BT28,BT27&lt;&gt;$BF$29,BT27&lt;&gt;$BL$29),BT27,IF(AND(BO29=BU28,BU27&lt;&gt;$BF$29,BU27&lt;&gt;$BL$29),BU27,IF(AND(BO29=BV28,BV27&lt;&gt;$BF$29,BV27&lt;&gt;$BL$29),BV27,IF(AND(BO29=BW28,BW27&lt;&gt;$BF$29,BW27&lt;&gt;$BL$29),BW27,IF(AND(BO29=BX28,BX27&lt;&gt;$BF$29,BX27&lt;&gt;$BL$29),BX27,IF(AND(BO29=BY28,BY27&lt;&gt;$BF$29,BY27&lt;&gt;$BL$29),BY27,IF(AND(BO29=BZ28,BZ27&lt;&gt;$BF$29,BZ27&lt;&gt;$BL$29),BZ27,IF(AND(BO29=CA28,CA27&lt;&gt;$BF$29,CA27&lt;&gt;$BL$29),CA27,IF(AND(BO29=CB28,CB27&lt;&gt;$BF$29,CB27&lt;&gt;$BL$29),CB27,IF(AND(BO29=CC28,CC27&lt;&gt;$BF$29,CC27&lt;&gt;$BL$29),CC27,0)))))))))))))))))))))))))</f>
        <v>Acceso a TICs en hogares</v>
      </c>
      <c r="BQ29" s="27" t="str">
        <f>VLOOKUP($A$1,Categorias!$A$5:$AI$86,VLOOKUP(BP29,$BE$42:$BF$67,2,FALSE),FALSE)</f>
        <v>Muy bajo</v>
      </c>
      <c r="BR29" s="27" t="str">
        <f>VLOOKUP(BP29,$BE$42:$BG$67,3,FALSE)</f>
        <v>Adopción de TIC's</v>
      </c>
    </row>
    <row r="30" spans="1:8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Y30" t="s">
        <v>868</v>
      </c>
    </row>
    <row r="31" spans="1:81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Y31" t="s">
        <v>869</v>
      </c>
    </row>
    <row r="32" spans="1:8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62" ht="18.75">
      <c r="A33" s="72"/>
      <c r="B33" s="207" t="s">
        <v>769</v>
      </c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62">
      <c r="A34" s="72"/>
      <c r="B34" s="208" t="s">
        <v>742</v>
      </c>
      <c r="C34" s="208"/>
      <c r="D34" s="208"/>
      <c r="E34" s="208"/>
      <c r="F34" s="208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152" t="s">
        <v>539</v>
      </c>
      <c r="U34" s="153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62">
      <c r="A35" s="72"/>
      <c r="B35" s="195" t="str">
        <f>BF24</f>
        <v>Salud</v>
      </c>
      <c r="C35" s="196"/>
      <c r="D35" s="196"/>
      <c r="E35" s="196"/>
      <c r="F35" s="154">
        <f>BE24</f>
        <v>2</v>
      </c>
      <c r="G35" s="158" t="str">
        <f>IF(OR(T35="Muy alto",T35="Alto"),VLOOKUP(B35,$BE$42:$BJ$67,4,FALSE),IF(T35="Medio",VLOOKUP(B35,$BE$42:$BJ$67,5,FALSE),IF(OR(T35="Muy bajo",T35="Bajo"),VLOOKUP(B35,$BE$42:$BJ$67,6,FALSE),"Nada")))</f>
        <v>La esperanza de vida de los habitantes es alta y presenta bajos niveles de mortalidad infantil o embarazo adolescente.</v>
      </c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4" t="str">
        <f>BG24</f>
        <v>Muy alto</v>
      </c>
      <c r="U35" s="155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62" ht="15" customHeight="1">
      <c r="A36" s="72"/>
      <c r="B36" s="197"/>
      <c r="C36" s="198"/>
      <c r="D36" s="198"/>
      <c r="E36" s="198"/>
      <c r="F36" s="156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6"/>
      <c r="U36" s="157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BE36" t="s">
        <v>566</v>
      </c>
      <c r="BF36" t="s">
        <v>731</v>
      </c>
    </row>
    <row r="37" spans="1:62" ht="6.75" customHeight="1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BE37" t="s">
        <v>189</v>
      </c>
      <c r="BF37" t="s">
        <v>732</v>
      </c>
    </row>
    <row r="38" spans="1:62">
      <c r="A38" s="72"/>
      <c r="B38" s="195" t="str">
        <f>BL24</f>
        <v>Seguridad</v>
      </c>
      <c r="C38" s="196"/>
      <c r="D38" s="196"/>
      <c r="E38" s="196"/>
      <c r="F38" s="154">
        <f>BK24</f>
        <v>9</v>
      </c>
      <c r="G38" s="158" t="str">
        <f>IF(OR(T38="Muy alto",T38="Alto"),VLOOKUP(B38,$BE$42:$BJ$67,4,FALSE),IF(T38="Medio",VLOOKUP(B38,$BE$42:$BJ$67,5,FALSE),IF(OR(T38="Muy bajo",T38="Bajo"),VLOOKUP(B38,$BE$42:$BJ$67,6,FALSE),"Nada")))</f>
        <v>Presenta bajos índices de criminalidad que propician un ambiente seguro para el establecimiento de empresas.</v>
      </c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4" t="str">
        <f>BM24</f>
        <v>Muy alto</v>
      </c>
      <c r="U38" s="155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BE38" t="s">
        <v>567</v>
      </c>
      <c r="BF38" t="s">
        <v>735</v>
      </c>
    </row>
    <row r="39" spans="1:62" ht="15" customHeight="1">
      <c r="A39" s="72"/>
      <c r="B39" s="197"/>
      <c r="C39" s="198"/>
      <c r="D39" s="198"/>
      <c r="E39" s="198"/>
      <c r="F39" s="156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6"/>
      <c r="U39" s="157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BE39" t="s">
        <v>568</v>
      </c>
      <c r="BF39" t="s">
        <v>733</v>
      </c>
    </row>
    <row r="40" spans="1:62" ht="6.7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BE40" t="s">
        <v>569</v>
      </c>
      <c r="BF40" t="s">
        <v>734</v>
      </c>
    </row>
    <row r="41" spans="1:62">
      <c r="A41" s="72"/>
      <c r="B41" s="195" t="str">
        <f>BP24</f>
        <v>Compromiso  con la sostenibilidad</v>
      </c>
      <c r="C41" s="196"/>
      <c r="D41" s="196"/>
      <c r="E41" s="196"/>
      <c r="F41" s="154">
        <f>BO24</f>
        <v>21</v>
      </c>
      <c r="G41" s="158" t="str">
        <f>IF(OR(T41="Muy alto",T41="Alto"),VLOOKUP(B41,$BE$42:$BJ$67,4,FALSE),IF(T41="Medio",VLOOKUP(B41,$BE$42:$BJ$67,5,FALSE),IF(OR(T41="Muy bajo",T41="Bajo"),VLOOKUP(B41,$BE$42:$BJ$67,6,FALSE),"Nada")))</f>
        <v>La Municipalidad implementa acciones y estrategias para un desarrollo sostenible y amigable con el ambiente.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4" t="str">
        <f>BQ24</f>
        <v>Alto</v>
      </c>
      <c r="U41" s="155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BH41" s="29"/>
      <c r="BI41" s="37"/>
      <c r="BJ41" s="53"/>
    </row>
    <row r="42" spans="1:62" ht="15" customHeight="1">
      <c r="A42" s="72"/>
      <c r="B42" s="197"/>
      <c r="C42" s="198"/>
      <c r="D42" s="198"/>
      <c r="E42" s="198"/>
      <c r="F42" s="156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6"/>
      <c r="U42" s="157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BE42" t="s">
        <v>384</v>
      </c>
      <c r="BF42">
        <v>11</v>
      </c>
      <c r="BG42" t="s">
        <v>714</v>
      </c>
      <c r="BH42" s="39" t="s">
        <v>791</v>
      </c>
      <c r="BI42" s="54" t="s">
        <v>793</v>
      </c>
      <c r="BJ42" s="51" t="s">
        <v>790</v>
      </c>
    </row>
    <row r="43" spans="1:62" ht="6.7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BE43" t="s">
        <v>385</v>
      </c>
      <c r="BF43">
        <v>12</v>
      </c>
      <c r="BG43" t="s">
        <v>714</v>
      </c>
      <c r="BH43" s="39" t="s">
        <v>792</v>
      </c>
      <c r="BI43" s="54" t="s">
        <v>795</v>
      </c>
      <c r="BJ43" s="51" t="s">
        <v>794</v>
      </c>
    </row>
    <row r="44" spans="1:62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BE44" t="s">
        <v>386</v>
      </c>
      <c r="BF44">
        <v>13</v>
      </c>
      <c r="BG44" t="s">
        <v>714</v>
      </c>
      <c r="BH44" s="39" t="s">
        <v>796</v>
      </c>
      <c r="BI44" s="54" t="s">
        <v>797</v>
      </c>
      <c r="BJ44" s="51" t="s">
        <v>798</v>
      </c>
    </row>
    <row r="45" spans="1:62" ht="15" customHeight="1">
      <c r="A45" s="72"/>
      <c r="B45" s="207" t="s">
        <v>789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BE45" t="s">
        <v>387</v>
      </c>
      <c r="BF45">
        <v>14</v>
      </c>
      <c r="BG45" t="s">
        <v>714</v>
      </c>
      <c r="BH45" s="39" t="s">
        <v>799</v>
      </c>
      <c r="BI45" s="54" t="s">
        <v>801</v>
      </c>
      <c r="BJ45" s="51" t="s">
        <v>800</v>
      </c>
    </row>
    <row r="46" spans="1:62" ht="17.25" customHeight="1">
      <c r="A46" s="72"/>
      <c r="B46" s="208" t="s">
        <v>742</v>
      </c>
      <c r="C46" s="208"/>
      <c r="D46" s="208"/>
      <c r="E46" s="208"/>
      <c r="F46" s="208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152" t="s">
        <v>539</v>
      </c>
      <c r="U46" s="153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BE46" t="s">
        <v>496</v>
      </c>
      <c r="BF46">
        <v>15</v>
      </c>
      <c r="BG46" t="s">
        <v>714</v>
      </c>
      <c r="BH46" s="39" t="s">
        <v>802</v>
      </c>
      <c r="BI46" s="54" t="s">
        <v>804</v>
      </c>
      <c r="BJ46" s="51" t="s">
        <v>803</v>
      </c>
    </row>
    <row r="47" spans="1:62">
      <c r="A47" s="72"/>
      <c r="B47" s="195" t="str">
        <f>BF29</f>
        <v>Infraestructura de transporte</v>
      </c>
      <c r="C47" s="196"/>
      <c r="D47" s="196"/>
      <c r="E47" s="196"/>
      <c r="F47" s="154">
        <f>BE29</f>
        <v>82</v>
      </c>
      <c r="G47" s="158" t="str">
        <f>IF(OR(T47="Muy alto",T47="Alto"),VLOOKUP(B47,$BE$42:$BJ$67,4,FALSE),IF(T47="Medio",VLOOKUP(B47,$BE$42:$BJ$67,5,FALSE),IF(OR(T47="Muy bajo",T47="Bajo"),VLOOKUP(B47,$BE$42:$BJ$67,6,FALSE),"Nada")))</f>
        <v>La red vial cantonal se encuentra en deficientes condiciones, y requiere mayor inversión para su adecuado mantenimiento.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4" t="str">
        <f>BG29</f>
        <v>Muy bajo</v>
      </c>
      <c r="U47" s="155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BE47" t="s">
        <v>388</v>
      </c>
      <c r="BF47">
        <v>16</v>
      </c>
      <c r="BG47" t="s">
        <v>714</v>
      </c>
      <c r="BH47" s="39" t="s">
        <v>805</v>
      </c>
      <c r="BI47" s="54" t="s">
        <v>806</v>
      </c>
      <c r="BJ47" s="51" t="s">
        <v>807</v>
      </c>
    </row>
    <row r="48" spans="1:62" ht="15" customHeight="1">
      <c r="A48" s="72"/>
      <c r="B48" s="197"/>
      <c r="C48" s="198"/>
      <c r="D48" s="198"/>
      <c r="E48" s="198"/>
      <c r="F48" s="156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6"/>
      <c r="U48" s="157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BE48" t="s">
        <v>389</v>
      </c>
      <c r="BF48">
        <v>17</v>
      </c>
      <c r="BG48" t="s">
        <v>715</v>
      </c>
      <c r="BH48" s="39" t="s">
        <v>809</v>
      </c>
      <c r="BI48" s="54" t="s">
        <v>808</v>
      </c>
      <c r="BJ48" s="51" t="s">
        <v>810</v>
      </c>
    </row>
    <row r="49" spans="1:62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BE49" t="s">
        <v>497</v>
      </c>
      <c r="BF49">
        <v>18</v>
      </c>
      <c r="BG49" t="s">
        <v>715</v>
      </c>
      <c r="BH49" s="39" t="s">
        <v>813</v>
      </c>
      <c r="BI49" s="54" t="s">
        <v>812</v>
      </c>
      <c r="BJ49" s="51" t="s">
        <v>811</v>
      </c>
    </row>
    <row r="50" spans="1:62">
      <c r="A50" s="72"/>
      <c r="B50" s="195" t="str">
        <f>BL29</f>
        <v>Transparencia municipal</v>
      </c>
      <c r="C50" s="196"/>
      <c r="D50" s="196"/>
      <c r="E50" s="196"/>
      <c r="F50" s="199">
        <f>BK29</f>
        <v>80</v>
      </c>
      <c r="G50" s="158" t="str">
        <f>IF(OR(T50="Muy alto",T50="Alto"),VLOOKUP(B50,$BE$42:$BJ$67,4,FALSE),IF(T50="Medio",VLOOKUP(B50,$BE$42:$BJ$67,5,FALSE),IF(OR(T50="Muy bajo",T50="Bajo"),VLOOKUP(B50,$BE$42:$BJ$67,6,FALSE),"Nada")))</f>
        <v>La Municipalidad demuestra inadecuados mecanismos de rendición de cuentas y legitimidad hacia la ciudadanía.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4" t="str">
        <f>BM29</f>
        <v>Muy bajo</v>
      </c>
      <c r="U50" s="155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BG50" s="21"/>
      <c r="BH50" s="21"/>
      <c r="BI50" s="21"/>
      <c r="BJ50" s="21"/>
    </row>
    <row r="51" spans="1:62" ht="15" customHeight="1">
      <c r="A51" s="72"/>
      <c r="B51" s="197"/>
      <c r="C51" s="198"/>
      <c r="D51" s="198"/>
      <c r="E51" s="198"/>
      <c r="F51" s="156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6"/>
      <c r="U51" s="157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BE51" t="s">
        <v>498</v>
      </c>
      <c r="BF51">
        <v>19</v>
      </c>
      <c r="BG51" t="s">
        <v>715</v>
      </c>
      <c r="BH51" s="39" t="s">
        <v>814</v>
      </c>
      <c r="BI51" s="54" t="s">
        <v>816</v>
      </c>
      <c r="BJ51" s="51" t="s">
        <v>815</v>
      </c>
    </row>
    <row r="52" spans="1:6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BE52" t="s">
        <v>499</v>
      </c>
      <c r="BF52">
        <v>20</v>
      </c>
      <c r="BG52" t="s">
        <v>715</v>
      </c>
      <c r="BH52" s="39" t="s">
        <v>817</v>
      </c>
      <c r="BI52" s="54" t="s">
        <v>819</v>
      </c>
      <c r="BJ52" s="51" t="s">
        <v>818</v>
      </c>
    </row>
    <row r="53" spans="1:62">
      <c r="A53" s="72"/>
      <c r="B53" s="195" t="str">
        <f>BP29</f>
        <v>Acceso a TICs en hogares</v>
      </c>
      <c r="C53" s="196"/>
      <c r="D53" s="196"/>
      <c r="E53" s="196"/>
      <c r="F53" s="154">
        <f>BO29</f>
        <v>80</v>
      </c>
      <c r="G53" s="158" t="str">
        <f>IF(OR(T53="Muy alto",T53="Alto"),VLOOKUP(B53,$BE$42:$BJ$67,4,FALSE),IF(T53="Medio",VLOOKUP(B53,$BE$42:$BJ$67,5,FALSE),IF(OR(T53="Muy bajo",T53="Bajo"),VLOOKUP(B53,$BE$42:$BJ$67,6,FALSE),"Nada")))</f>
        <v>Una parte importante de los hogares no cuenta con acceso a servicios de internet ni dispositivos tecnológicos.</v>
      </c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4" t="str">
        <f>BQ29</f>
        <v>Muy bajo</v>
      </c>
      <c r="U53" s="155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BE53" t="s">
        <v>390</v>
      </c>
      <c r="BF53">
        <v>21</v>
      </c>
      <c r="BG53" t="s">
        <v>726</v>
      </c>
      <c r="BH53" s="39" t="s">
        <v>820</v>
      </c>
      <c r="BI53" s="54" t="s">
        <v>821</v>
      </c>
      <c r="BJ53" s="51" t="s">
        <v>822</v>
      </c>
    </row>
    <row r="54" spans="1:62" ht="15" customHeight="1">
      <c r="A54" s="72"/>
      <c r="B54" s="197"/>
      <c r="C54" s="198"/>
      <c r="D54" s="198"/>
      <c r="E54" s="198"/>
      <c r="F54" s="156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6"/>
      <c r="U54" s="157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BE54" t="s">
        <v>391</v>
      </c>
      <c r="BF54">
        <v>22</v>
      </c>
      <c r="BG54" t="s">
        <v>726</v>
      </c>
      <c r="BH54" s="39" t="s">
        <v>824</v>
      </c>
      <c r="BI54" s="54" t="s">
        <v>825</v>
      </c>
      <c r="BJ54" s="51" t="s">
        <v>823</v>
      </c>
    </row>
    <row r="55" spans="1:62" ht="5.2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BE55" t="s">
        <v>392</v>
      </c>
      <c r="BF55">
        <v>23</v>
      </c>
      <c r="BG55" t="s">
        <v>726</v>
      </c>
      <c r="BH55" s="39" t="s">
        <v>826</v>
      </c>
      <c r="BI55" s="54" t="s">
        <v>827</v>
      </c>
      <c r="BJ55" s="51" t="s">
        <v>828</v>
      </c>
    </row>
    <row r="56" spans="1:62" s="21" customFormat="1" ht="15" customHeight="1">
      <c r="A56" s="201" t="str">
        <f>A4</f>
        <v>SAN MATEO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61"/>
      <c r="AM56" s="61"/>
      <c r="AN56" s="61"/>
      <c r="AO56" s="61"/>
      <c r="AP56" s="61"/>
      <c r="AQ56" s="61"/>
      <c r="AR56" s="61"/>
      <c r="AS56" s="61"/>
      <c r="BE56" s="21" t="s">
        <v>500</v>
      </c>
      <c r="BF56" s="21">
        <v>24</v>
      </c>
      <c r="BG56" s="21" t="s">
        <v>726</v>
      </c>
      <c r="BH56" s="21" t="s">
        <v>829</v>
      </c>
      <c r="BI56" s="21" t="s">
        <v>830</v>
      </c>
      <c r="BJ56" s="21" t="s">
        <v>831</v>
      </c>
    </row>
    <row r="57" spans="1:62" s="21" customFormat="1">
      <c r="A57" s="202" t="s">
        <v>753</v>
      </c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58"/>
      <c r="AM57" s="58"/>
      <c r="AN57" s="58"/>
      <c r="AO57" s="58"/>
      <c r="AP57" s="58"/>
      <c r="AQ57" s="58"/>
      <c r="AR57" s="58"/>
      <c r="AS57" s="58"/>
      <c r="BE57" s="21" t="s">
        <v>501</v>
      </c>
      <c r="BF57" s="21">
        <v>25</v>
      </c>
      <c r="BG57" s="21" t="s">
        <v>726</v>
      </c>
      <c r="BH57" s="21" t="s">
        <v>832</v>
      </c>
      <c r="BI57" s="21" t="s">
        <v>833</v>
      </c>
      <c r="BJ57" s="21" t="s">
        <v>834</v>
      </c>
    </row>
    <row r="58" spans="1:62" s="21" customFormat="1">
      <c r="A58" s="203" t="s">
        <v>752</v>
      </c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107"/>
      <c r="O58" s="107"/>
      <c r="P58" s="203" t="s">
        <v>776</v>
      </c>
      <c r="Q58" s="203"/>
      <c r="R58" s="203"/>
      <c r="S58" s="203" t="s">
        <v>539</v>
      </c>
      <c r="T58" s="203"/>
      <c r="U58" s="203" t="s">
        <v>540</v>
      </c>
      <c r="V58" s="203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62"/>
      <c r="AM58" s="62"/>
      <c r="AN58" s="62"/>
      <c r="AO58" s="62"/>
      <c r="AP58" s="62"/>
      <c r="AQ58" s="62"/>
      <c r="AR58" s="62"/>
      <c r="AS58" s="62"/>
      <c r="BE58" s="21" t="s">
        <v>393</v>
      </c>
      <c r="BF58" s="21">
        <v>26</v>
      </c>
      <c r="BG58" s="21" t="s">
        <v>393</v>
      </c>
      <c r="BH58" s="21" t="s">
        <v>835</v>
      </c>
      <c r="BI58" s="21" t="s">
        <v>837</v>
      </c>
      <c r="BJ58" s="21" t="s">
        <v>836</v>
      </c>
    </row>
    <row r="59" spans="1:62" s="21" customFormat="1">
      <c r="A59" s="115" t="s">
        <v>746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200"/>
      <c r="O59" s="200"/>
      <c r="P59" s="204"/>
      <c r="Q59" s="204"/>
      <c r="R59" s="204"/>
      <c r="S59" s="205">
        <f>AX59</f>
        <v>58.403458750832492</v>
      </c>
      <c r="T59" s="205"/>
      <c r="U59" s="206">
        <f>AZ59</f>
        <v>45</v>
      </c>
      <c r="V59" s="206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63"/>
      <c r="AM59" s="63"/>
      <c r="AN59" s="63"/>
      <c r="AO59" s="63"/>
      <c r="AP59" s="63"/>
      <c r="AQ59" s="63"/>
      <c r="AR59" s="63"/>
      <c r="AS59" s="63"/>
      <c r="AW59" s="21">
        <v>5</v>
      </c>
      <c r="AX59" s="134">
        <f>VLOOKUP($A$1,Valores!$A$5:$AI$86,AW59,FALSE)</f>
        <v>58.403458750832492</v>
      </c>
      <c r="AY59" s="21">
        <v>4</v>
      </c>
      <c r="AZ59" s="135">
        <f>VLOOKUP($A$1,rankings!$A$5:$AH$86,AY59,FALSE)</f>
        <v>45</v>
      </c>
      <c r="BE59" s="21" t="s">
        <v>741</v>
      </c>
      <c r="BF59" s="21">
        <v>27</v>
      </c>
      <c r="BG59" s="21" t="s">
        <v>716</v>
      </c>
      <c r="BH59" s="21" t="s">
        <v>838</v>
      </c>
      <c r="BI59" s="21" t="s">
        <v>839</v>
      </c>
      <c r="BJ59" s="21" t="s">
        <v>840</v>
      </c>
    </row>
    <row r="60" spans="1:62" s="21" customFormat="1">
      <c r="A60" s="116"/>
      <c r="B60" s="117" t="s">
        <v>384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88"/>
      <c r="Q60" s="188"/>
      <c r="R60" s="188"/>
      <c r="S60" s="186">
        <f t="shared" ref="S60:S67" si="1">AX60</f>
        <v>91.441770255799028</v>
      </c>
      <c r="T60" s="186"/>
      <c r="U60" s="187">
        <f t="shared" ref="U60:U67" si="2">AZ60</f>
        <v>9</v>
      </c>
      <c r="V60" s="187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64"/>
      <c r="AM60" s="64"/>
      <c r="AN60" s="64"/>
      <c r="AO60" s="64"/>
      <c r="AP60" s="64"/>
      <c r="AQ60" s="64"/>
      <c r="AR60" s="64"/>
      <c r="AS60" s="64"/>
      <c r="AV60" s="134"/>
      <c r="AW60" s="21">
        <v>11</v>
      </c>
      <c r="AX60" s="134">
        <f>VLOOKUP($A$1,Valores!$A$5:$AI$86,AW60,FALSE)</f>
        <v>91.441770255799028</v>
      </c>
      <c r="AY60" s="21">
        <v>10</v>
      </c>
      <c r="AZ60" s="135">
        <f>VLOOKUP($A$1,rankings!$A$5:$AH$86,AY60,FALSE)</f>
        <v>9</v>
      </c>
      <c r="BE60" s="21" t="s">
        <v>738</v>
      </c>
      <c r="BF60" s="21">
        <v>28</v>
      </c>
      <c r="BG60" s="21" t="s">
        <v>716</v>
      </c>
      <c r="BH60" s="21" t="s">
        <v>841</v>
      </c>
      <c r="BI60" s="21" t="s">
        <v>842</v>
      </c>
      <c r="BJ60" s="21" t="s">
        <v>843</v>
      </c>
    </row>
    <row r="61" spans="1:62" s="21" customFormat="1" ht="14.25" customHeight="1">
      <c r="A61" s="118"/>
      <c r="B61" s="118"/>
      <c r="C61" s="118" t="s">
        <v>395</v>
      </c>
      <c r="D61" s="118"/>
      <c r="E61" s="118"/>
      <c r="F61" s="118"/>
      <c r="G61" s="118"/>
      <c r="H61" s="118"/>
      <c r="I61" s="118" t="s">
        <v>777</v>
      </c>
      <c r="J61" s="118"/>
      <c r="K61" s="118"/>
      <c r="L61" s="118"/>
      <c r="M61" s="118"/>
      <c r="N61" s="118"/>
      <c r="O61" s="118"/>
      <c r="P61" s="172">
        <f t="shared" ref="P61:P66" si="3">AV61</f>
        <v>0</v>
      </c>
      <c r="Q61" s="172"/>
      <c r="R61" s="172"/>
      <c r="S61" s="160">
        <f t="shared" si="1"/>
        <v>100</v>
      </c>
      <c r="T61" s="160"/>
      <c r="U61" s="161">
        <f t="shared" si="2"/>
        <v>1</v>
      </c>
      <c r="V61" s="161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65"/>
      <c r="AM61" s="65"/>
      <c r="AN61" s="65"/>
      <c r="AO61" s="65"/>
      <c r="AP61" s="65"/>
      <c r="AQ61" s="65"/>
      <c r="AR61" s="65"/>
      <c r="AS61" s="65"/>
      <c r="AU61" s="21">
        <v>146</v>
      </c>
      <c r="AV61" s="134">
        <f>VLOOKUP($A$1,Valores!$A$5:$IU$86,AU61,FALSE)</f>
        <v>0</v>
      </c>
      <c r="AW61" s="135">
        <v>36</v>
      </c>
      <c r="AX61" s="134">
        <f>VLOOKUP($A$1,Valores!$A$5:$EO$86,AW61,FALSE)</f>
        <v>100</v>
      </c>
      <c r="AY61" s="135">
        <v>35</v>
      </c>
      <c r="AZ61" s="135">
        <f>VLOOKUP($A$1,rankings!$A$5:$EN$86,AY61,FALSE)</f>
        <v>1</v>
      </c>
      <c r="BA61" s="134"/>
      <c r="BE61" s="21" t="s">
        <v>739</v>
      </c>
      <c r="BF61" s="21">
        <v>29</v>
      </c>
      <c r="BG61" s="21" t="s">
        <v>716</v>
      </c>
      <c r="BH61" s="21" t="s">
        <v>844</v>
      </c>
      <c r="BI61" s="21" t="s">
        <v>845</v>
      </c>
      <c r="BJ61" s="21" t="s">
        <v>846</v>
      </c>
    </row>
    <row r="62" spans="1:62" s="21" customFormat="1" ht="14.25" customHeight="1">
      <c r="A62" s="118"/>
      <c r="B62" s="118"/>
      <c r="C62" s="118" t="s">
        <v>396</v>
      </c>
      <c r="D62" s="118"/>
      <c r="E62" s="118"/>
      <c r="F62" s="118"/>
      <c r="G62" s="118"/>
      <c r="H62" s="118"/>
      <c r="I62" s="118" t="s">
        <v>777</v>
      </c>
      <c r="J62" s="118"/>
      <c r="K62" s="118"/>
      <c r="L62" s="118"/>
      <c r="M62" s="118"/>
      <c r="N62" s="118"/>
      <c r="O62" s="118"/>
      <c r="P62" s="172">
        <f t="shared" si="3"/>
        <v>28.288543140028288</v>
      </c>
      <c r="Q62" s="172"/>
      <c r="R62" s="172"/>
      <c r="S62" s="160">
        <f t="shared" si="1"/>
        <v>96.958607913381243</v>
      </c>
      <c r="T62" s="160"/>
      <c r="U62" s="161">
        <f t="shared" si="2"/>
        <v>10</v>
      </c>
      <c r="V62" s="161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65"/>
      <c r="AM62" s="65"/>
      <c r="AN62" s="65"/>
      <c r="AO62" s="65"/>
      <c r="AP62" s="65"/>
      <c r="AQ62" s="65"/>
      <c r="AR62" s="65"/>
      <c r="AS62" s="65"/>
      <c r="AU62" s="21">
        <v>147</v>
      </c>
      <c r="AV62" s="134">
        <f>VLOOKUP($A$1,Valores!$A$5:$IU$86,AU62,FALSE)</f>
        <v>28.288543140028288</v>
      </c>
      <c r="AW62" s="135">
        <v>37</v>
      </c>
      <c r="AX62" s="134">
        <f>VLOOKUP($A$1,Valores!$A$5:$EO$86,AW62,FALSE)</f>
        <v>96.958607913381243</v>
      </c>
      <c r="AY62" s="135">
        <v>36</v>
      </c>
      <c r="AZ62" s="135">
        <f>VLOOKUP($A$1,rankings!$A$5:$EN$86,AY62,FALSE)</f>
        <v>10</v>
      </c>
      <c r="BA62" s="134"/>
      <c r="BE62" s="21" t="s">
        <v>505</v>
      </c>
      <c r="BF62" s="21">
        <v>30</v>
      </c>
      <c r="BG62" s="21" t="s">
        <v>716</v>
      </c>
      <c r="BH62" s="21" t="s">
        <v>847</v>
      </c>
      <c r="BI62" s="21" t="s">
        <v>849</v>
      </c>
      <c r="BJ62" s="21" t="s">
        <v>848</v>
      </c>
    </row>
    <row r="63" spans="1:62" s="21" customFormat="1" ht="14.25" customHeight="1">
      <c r="A63" s="118"/>
      <c r="B63" s="118"/>
      <c r="C63" s="118" t="s">
        <v>397</v>
      </c>
      <c r="D63" s="118"/>
      <c r="E63" s="118"/>
      <c r="F63" s="118"/>
      <c r="G63" s="118"/>
      <c r="H63" s="118"/>
      <c r="I63" s="118" t="s">
        <v>777</v>
      </c>
      <c r="J63" s="118"/>
      <c r="K63" s="118"/>
      <c r="L63" s="118"/>
      <c r="M63" s="118"/>
      <c r="N63" s="118"/>
      <c r="O63" s="118"/>
      <c r="P63" s="172">
        <f t="shared" si="3"/>
        <v>70.721357850070717</v>
      </c>
      <c r="Q63" s="172"/>
      <c r="R63" s="172"/>
      <c r="S63" s="160">
        <f t="shared" si="1"/>
        <v>95.516221958080308</v>
      </c>
      <c r="T63" s="160"/>
      <c r="U63" s="161">
        <f t="shared" si="2"/>
        <v>5</v>
      </c>
      <c r="V63" s="161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65"/>
      <c r="AM63" s="65"/>
      <c r="AN63" s="65"/>
      <c r="AO63" s="65"/>
      <c r="AP63" s="65"/>
      <c r="AQ63" s="65"/>
      <c r="AR63" s="65"/>
      <c r="AS63" s="65"/>
      <c r="AU63" s="21">
        <v>148</v>
      </c>
      <c r="AV63" s="134">
        <f>VLOOKUP($A$1,Valores!$A$5:$IU$86,AU63,FALSE)</f>
        <v>70.721357850070717</v>
      </c>
      <c r="AW63" s="135">
        <v>38</v>
      </c>
      <c r="AX63" s="134">
        <f>VLOOKUP($A$1,Valores!$A$5:$EO$86,AW63,FALSE)</f>
        <v>95.516221958080308</v>
      </c>
      <c r="AY63" s="135">
        <v>37</v>
      </c>
      <c r="AZ63" s="135">
        <f>VLOOKUP($A$1,rankings!$A$5:$EN$86,AY63,FALSE)</f>
        <v>5</v>
      </c>
      <c r="BA63" s="134"/>
      <c r="BE63" s="21" t="s">
        <v>520</v>
      </c>
      <c r="BF63" s="21">
        <v>31</v>
      </c>
      <c r="BG63" s="21" t="s">
        <v>716</v>
      </c>
      <c r="BH63" s="21" t="s">
        <v>850</v>
      </c>
      <c r="BI63" s="21" t="s">
        <v>852</v>
      </c>
      <c r="BJ63" s="21" t="s">
        <v>851</v>
      </c>
    </row>
    <row r="64" spans="1:62" s="21" customFormat="1" ht="14.25" customHeight="1">
      <c r="A64" s="118"/>
      <c r="B64" s="118"/>
      <c r="C64" s="118" t="s">
        <v>398</v>
      </c>
      <c r="D64" s="118"/>
      <c r="E64" s="118"/>
      <c r="F64" s="118"/>
      <c r="G64" s="118"/>
      <c r="H64" s="118"/>
      <c r="I64" s="118" t="s">
        <v>777</v>
      </c>
      <c r="J64" s="118"/>
      <c r="K64" s="118"/>
      <c r="L64" s="118"/>
      <c r="M64" s="118"/>
      <c r="N64" s="118"/>
      <c r="O64" s="118"/>
      <c r="P64" s="172">
        <f t="shared" si="3"/>
        <v>226.30834512022631</v>
      </c>
      <c r="Q64" s="172"/>
      <c r="R64" s="172"/>
      <c r="S64" s="160">
        <f t="shared" si="1"/>
        <v>69.980750571974056</v>
      </c>
      <c r="T64" s="160"/>
      <c r="U64" s="161">
        <f t="shared" si="2"/>
        <v>50</v>
      </c>
      <c r="V64" s="161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65"/>
      <c r="AM64" s="65"/>
      <c r="AN64" s="65"/>
      <c r="AO64" s="65"/>
      <c r="AP64" s="65"/>
      <c r="AQ64" s="65"/>
      <c r="AR64" s="65"/>
      <c r="AS64" s="65"/>
      <c r="AU64" s="21">
        <v>149</v>
      </c>
      <c r="AV64" s="134">
        <f>VLOOKUP($A$1,Valores!$A$5:$IU$86,AU64,FALSE)</f>
        <v>226.30834512022631</v>
      </c>
      <c r="AW64" s="135">
        <v>39</v>
      </c>
      <c r="AX64" s="134">
        <f>VLOOKUP($A$1,Valores!$A$5:$EO$86,AW64,FALSE)</f>
        <v>69.980750571974056</v>
      </c>
      <c r="AY64" s="135">
        <v>38</v>
      </c>
      <c r="AZ64" s="135">
        <f>VLOOKUP($A$1,rankings!$A$5:$EN$86,AY64,FALSE)</f>
        <v>50</v>
      </c>
      <c r="BA64" s="134"/>
      <c r="BE64" s="21" t="s">
        <v>740</v>
      </c>
      <c r="BF64" s="21">
        <v>32</v>
      </c>
      <c r="BG64" s="21" t="s">
        <v>716</v>
      </c>
      <c r="BH64" s="21" t="s">
        <v>853</v>
      </c>
      <c r="BI64" s="21" t="s">
        <v>855</v>
      </c>
      <c r="BJ64" s="21" t="s">
        <v>854</v>
      </c>
    </row>
    <row r="65" spans="1:166" s="21" customFormat="1" ht="14.25" customHeight="1">
      <c r="A65" s="118"/>
      <c r="B65" s="118"/>
      <c r="C65" s="118" t="s">
        <v>399</v>
      </c>
      <c r="D65" s="118"/>
      <c r="E65" s="118"/>
      <c r="F65" s="118"/>
      <c r="G65" s="118"/>
      <c r="H65" s="118"/>
      <c r="I65" s="118" t="s">
        <v>777</v>
      </c>
      <c r="J65" s="118"/>
      <c r="K65" s="118"/>
      <c r="L65" s="118"/>
      <c r="M65" s="118"/>
      <c r="N65" s="118"/>
      <c r="O65" s="118"/>
      <c r="P65" s="172">
        <f t="shared" si="3"/>
        <v>14.144271570014144</v>
      </c>
      <c r="Q65" s="172"/>
      <c r="R65" s="172"/>
      <c r="S65" s="160">
        <f t="shared" si="1"/>
        <v>90.045004500450077</v>
      </c>
      <c r="T65" s="160"/>
      <c r="U65" s="161">
        <f t="shared" si="2"/>
        <v>8</v>
      </c>
      <c r="V65" s="161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65"/>
      <c r="AM65" s="65"/>
      <c r="AN65" s="65"/>
      <c r="AO65" s="65"/>
      <c r="AP65" s="65"/>
      <c r="AQ65" s="65"/>
      <c r="AR65" s="65"/>
      <c r="AS65" s="65"/>
      <c r="AU65" s="21">
        <v>150</v>
      </c>
      <c r="AV65" s="134">
        <f>VLOOKUP($A$1,Valores!$A$5:$IU$86,AU65,FALSE)</f>
        <v>14.144271570014144</v>
      </c>
      <c r="AW65" s="135">
        <v>40</v>
      </c>
      <c r="AX65" s="134">
        <f>VLOOKUP($A$1,Valores!$A$5:$EO$86,AW65,FALSE)</f>
        <v>90.045004500450077</v>
      </c>
      <c r="AY65" s="135">
        <v>39</v>
      </c>
      <c r="AZ65" s="135">
        <f>VLOOKUP($A$1,rankings!$A$5:$EN$86,AY65,FALSE)</f>
        <v>8</v>
      </c>
      <c r="BA65" s="134"/>
      <c r="BE65" s="21" t="s">
        <v>491</v>
      </c>
      <c r="BF65" s="21">
        <v>33</v>
      </c>
      <c r="BG65" s="21" t="s">
        <v>767</v>
      </c>
      <c r="BH65" s="21" t="s">
        <v>856</v>
      </c>
      <c r="BI65" s="21" t="s">
        <v>857</v>
      </c>
      <c r="BJ65" s="21" t="s">
        <v>858</v>
      </c>
    </row>
    <row r="66" spans="1:166" s="21" customFormat="1" ht="14.25" customHeight="1">
      <c r="A66" s="118"/>
      <c r="B66" s="118"/>
      <c r="C66" s="118" t="s">
        <v>400</v>
      </c>
      <c r="D66" s="118"/>
      <c r="E66" s="118"/>
      <c r="F66" s="118"/>
      <c r="G66" s="118"/>
      <c r="H66" s="118"/>
      <c r="I66" s="118" t="s">
        <v>777</v>
      </c>
      <c r="J66" s="118"/>
      <c r="K66" s="118"/>
      <c r="L66" s="118"/>
      <c r="M66" s="118"/>
      <c r="N66" s="118"/>
      <c r="O66" s="118"/>
      <c r="P66" s="172">
        <f t="shared" si="3"/>
        <v>14.144271570014144</v>
      </c>
      <c r="Q66" s="172"/>
      <c r="R66" s="172"/>
      <c r="S66" s="160">
        <f t="shared" si="1"/>
        <v>96.150036590908442</v>
      </c>
      <c r="T66" s="160"/>
      <c r="U66" s="161">
        <f t="shared" si="2"/>
        <v>14</v>
      </c>
      <c r="V66" s="161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65"/>
      <c r="AM66" s="65"/>
      <c r="AN66" s="65"/>
      <c r="AO66" s="65"/>
      <c r="AP66" s="65"/>
      <c r="AQ66" s="65"/>
      <c r="AR66" s="65"/>
      <c r="AS66" s="65"/>
      <c r="AU66" s="21">
        <v>151</v>
      </c>
      <c r="AV66" s="134">
        <f>VLOOKUP($A$1,Valores!$A$5:$IU$86,AU66,FALSE)</f>
        <v>14.144271570014144</v>
      </c>
      <c r="AW66" s="135">
        <v>41</v>
      </c>
      <c r="AX66" s="134">
        <f>VLOOKUP($A$1,Valores!$A$5:$EO$86,AW66,FALSE)</f>
        <v>96.150036590908442</v>
      </c>
      <c r="AY66" s="135">
        <v>40</v>
      </c>
      <c r="AZ66" s="135">
        <f>VLOOKUP($A$1,rankings!$A$5:$EN$86,AY66,FALSE)</f>
        <v>14</v>
      </c>
      <c r="BA66" s="134"/>
      <c r="BE66" s="21" t="s">
        <v>394</v>
      </c>
      <c r="BF66" s="21">
        <v>34</v>
      </c>
      <c r="BG66" s="21" t="s">
        <v>767</v>
      </c>
      <c r="BH66" s="21" t="s">
        <v>859</v>
      </c>
      <c r="BI66" s="21" t="s">
        <v>861</v>
      </c>
      <c r="BJ66" s="21" t="s">
        <v>860</v>
      </c>
    </row>
    <row r="67" spans="1:166" s="21" customFormat="1">
      <c r="A67" s="118"/>
      <c r="B67" s="117" t="s">
        <v>385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88"/>
      <c r="Q67" s="188"/>
      <c r="R67" s="188"/>
      <c r="S67" s="186">
        <f t="shared" si="1"/>
        <v>55.798009856154017</v>
      </c>
      <c r="T67" s="186"/>
      <c r="U67" s="187">
        <f t="shared" si="2"/>
        <v>60</v>
      </c>
      <c r="V67" s="187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64"/>
      <c r="AM67" s="64"/>
      <c r="AN67" s="64"/>
      <c r="AO67" s="64"/>
      <c r="AP67" s="64"/>
      <c r="AQ67" s="64"/>
      <c r="AR67" s="64"/>
      <c r="AS67" s="64"/>
      <c r="AV67" s="134"/>
      <c r="AW67" s="21">
        <v>12</v>
      </c>
      <c r="AX67" s="134">
        <f>VLOOKUP($A$1,Valores!$A$5:$AI$86,AW67,FALSE)</f>
        <v>55.798009856154017</v>
      </c>
      <c r="AY67" s="21">
        <v>11</v>
      </c>
      <c r="AZ67" s="135">
        <f>VLOOKUP($A$1,rankings!$A$5:$AH$86,AY67,FALSE)</f>
        <v>60</v>
      </c>
      <c r="BA67" s="134"/>
      <c r="BE67" s="21" t="s">
        <v>492</v>
      </c>
      <c r="BF67" s="21">
        <v>35</v>
      </c>
      <c r="BG67" s="21" t="s">
        <v>767</v>
      </c>
      <c r="BH67" s="21" t="s">
        <v>862</v>
      </c>
      <c r="BI67" s="21" t="s">
        <v>864</v>
      </c>
      <c r="BJ67" s="21" t="s">
        <v>863</v>
      </c>
    </row>
    <row r="68" spans="1:166" s="21" customFormat="1" ht="14.25" customHeight="1">
      <c r="A68" s="118"/>
      <c r="B68" s="118"/>
      <c r="C68" s="118" t="s">
        <v>401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64">
        <f>AV68/100</f>
        <v>0.71015407166043909</v>
      </c>
      <c r="Q68" s="164"/>
      <c r="R68" s="164"/>
      <c r="S68" s="160">
        <f t="shared" ref="S68:S92" si="4">AX68</f>
        <v>61.587336463514205</v>
      </c>
      <c r="T68" s="160"/>
      <c r="U68" s="161">
        <f t="shared" ref="U68:U92" si="5">AZ68</f>
        <v>36</v>
      </c>
      <c r="V68" s="161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65"/>
      <c r="AM68" s="65"/>
      <c r="AN68" s="65"/>
      <c r="AO68" s="65"/>
      <c r="AP68" s="65"/>
      <c r="AQ68" s="65"/>
      <c r="AR68" s="65"/>
      <c r="AS68" s="65"/>
      <c r="AU68" s="21">
        <v>152</v>
      </c>
      <c r="AV68" s="134">
        <f>VLOOKUP($A$1,Valores!$A$5:$IU$86,AU68,FALSE)</f>
        <v>71.015407166043914</v>
      </c>
      <c r="AW68" s="135">
        <v>42</v>
      </c>
      <c r="AX68" s="134">
        <f>VLOOKUP($A$1,Valores!$A$5:$EO$86,AW68,FALSE)</f>
        <v>61.587336463514205</v>
      </c>
      <c r="AY68" s="135">
        <v>41</v>
      </c>
      <c r="AZ68" s="135">
        <f>VLOOKUP($A$1,rankings!$A$5:$EN$86,AY68,FALSE)</f>
        <v>36</v>
      </c>
      <c r="BA68" s="134"/>
    </row>
    <row r="69" spans="1:166" s="21" customFormat="1" ht="14.25" customHeight="1">
      <c r="A69" s="118"/>
      <c r="B69" s="118"/>
      <c r="C69" s="118" t="s">
        <v>879</v>
      </c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94">
        <f t="shared" ref="P69:P86" si="6">AV69</f>
        <v>-5.9784667053746574</v>
      </c>
      <c r="Q69" s="194"/>
      <c r="R69" s="194"/>
      <c r="S69" s="160">
        <f t="shared" si="4"/>
        <v>40.115822158531309</v>
      </c>
      <c r="T69" s="160"/>
      <c r="U69" s="161">
        <f t="shared" si="5"/>
        <v>71</v>
      </c>
      <c r="V69" s="161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65"/>
      <c r="AM69" s="65"/>
      <c r="AN69" s="65"/>
      <c r="AO69" s="65"/>
      <c r="AP69" s="65"/>
      <c r="AQ69" s="65"/>
      <c r="AR69" s="65"/>
      <c r="AS69" s="65"/>
      <c r="AU69" s="21">
        <v>153</v>
      </c>
      <c r="AV69" s="134">
        <f>VLOOKUP($A$1,Valores!$A$5:$IU$86,AU69,FALSE)</f>
        <v>-5.9784667053746574</v>
      </c>
      <c r="AW69" s="135">
        <v>43</v>
      </c>
      <c r="AX69" s="134">
        <f>VLOOKUP($A$1,Valores!$A$5:$EO$86,AW69,FALSE)</f>
        <v>40.115822158531309</v>
      </c>
      <c r="AY69" s="135">
        <v>42</v>
      </c>
      <c r="AZ69" s="135">
        <f>VLOOKUP($A$1,rankings!$A$5:$EN$86,AY69,FALSE)</f>
        <v>71</v>
      </c>
      <c r="BA69" s="134"/>
      <c r="BE69" s="21">
        <v>35</v>
      </c>
      <c r="BF69" s="21">
        <v>36</v>
      </c>
      <c r="BG69" s="21">
        <v>37</v>
      </c>
      <c r="BH69" s="21">
        <v>38</v>
      </c>
      <c r="BI69" s="21">
        <v>39</v>
      </c>
      <c r="BJ69" s="21">
        <v>40</v>
      </c>
      <c r="BK69" s="21">
        <v>41</v>
      </c>
      <c r="BL69" s="21">
        <v>42</v>
      </c>
      <c r="BM69" s="21">
        <v>43</v>
      </c>
      <c r="BN69" s="21">
        <v>44</v>
      </c>
      <c r="BO69" s="21">
        <v>45</v>
      </c>
      <c r="BP69" s="21">
        <v>46</v>
      </c>
      <c r="BQ69" s="21">
        <v>47</v>
      </c>
      <c r="BR69" s="21">
        <v>48</v>
      </c>
      <c r="BS69" s="21">
        <v>49</v>
      </c>
      <c r="BT69" s="21">
        <v>50</v>
      </c>
      <c r="BU69" s="21">
        <v>51</v>
      </c>
      <c r="BV69" s="21">
        <v>52</v>
      </c>
      <c r="BW69" s="21">
        <v>53</v>
      </c>
      <c r="BX69" s="21">
        <v>54</v>
      </c>
      <c r="BY69" s="21">
        <v>55</v>
      </c>
      <c r="BZ69" s="21">
        <v>56</v>
      </c>
      <c r="CA69" s="21">
        <v>57</v>
      </c>
      <c r="CB69" s="21">
        <v>58</v>
      </c>
      <c r="CC69" s="21">
        <v>59</v>
      </c>
      <c r="CD69" s="21">
        <v>60</v>
      </c>
      <c r="CE69" s="21">
        <v>61</v>
      </c>
      <c r="CF69" s="21">
        <v>62</v>
      </c>
      <c r="CG69" s="21">
        <v>63</v>
      </c>
      <c r="CH69" s="21">
        <v>64</v>
      </c>
      <c r="CI69" s="21">
        <v>65</v>
      </c>
      <c r="CJ69" s="21">
        <v>66</v>
      </c>
      <c r="CK69" s="21">
        <v>67</v>
      </c>
      <c r="CL69" s="21">
        <v>68</v>
      </c>
      <c r="CM69" s="21">
        <v>69</v>
      </c>
      <c r="CN69" s="21">
        <v>70</v>
      </c>
      <c r="CO69" s="21">
        <v>71</v>
      </c>
      <c r="CP69" s="21">
        <v>72</v>
      </c>
      <c r="CQ69" s="21">
        <v>73</v>
      </c>
      <c r="CR69" s="21">
        <v>74</v>
      </c>
      <c r="CS69" s="21">
        <v>75</v>
      </c>
      <c r="CT69" s="21">
        <v>76</v>
      </c>
      <c r="CU69" s="21">
        <v>77</v>
      </c>
      <c r="CV69" s="21">
        <v>78</v>
      </c>
      <c r="CW69" s="21">
        <v>79</v>
      </c>
      <c r="CX69" s="21">
        <v>80</v>
      </c>
      <c r="CY69" s="21">
        <v>81</v>
      </c>
      <c r="CZ69" s="21">
        <v>82</v>
      </c>
      <c r="DA69" s="21">
        <v>83</v>
      </c>
      <c r="DB69" s="21">
        <v>84</v>
      </c>
      <c r="DC69" s="21">
        <v>85</v>
      </c>
      <c r="DD69" s="21">
        <v>86</v>
      </c>
      <c r="DE69" s="21">
        <v>87</v>
      </c>
      <c r="DF69" s="21">
        <v>88</v>
      </c>
      <c r="DG69" s="21">
        <v>89</v>
      </c>
      <c r="DH69" s="21">
        <v>90</v>
      </c>
      <c r="DI69" s="21">
        <v>91</v>
      </c>
      <c r="DJ69" s="21">
        <v>92</v>
      </c>
      <c r="DK69" s="21">
        <v>93</v>
      </c>
      <c r="DL69" s="21">
        <v>94</v>
      </c>
      <c r="DM69" s="21">
        <v>95</v>
      </c>
      <c r="DN69" s="21">
        <v>96</v>
      </c>
      <c r="DO69" s="21">
        <v>97</v>
      </c>
      <c r="DP69" s="21">
        <v>98</v>
      </c>
      <c r="DQ69" s="21">
        <v>99</v>
      </c>
      <c r="DR69" s="21">
        <v>100</v>
      </c>
      <c r="DS69" s="21">
        <v>101</v>
      </c>
      <c r="DT69" s="21">
        <v>102</v>
      </c>
      <c r="DU69" s="21">
        <v>103</v>
      </c>
      <c r="DV69" s="21">
        <v>104</v>
      </c>
      <c r="DW69" s="21">
        <v>105</v>
      </c>
      <c r="DX69" s="21">
        <v>106</v>
      </c>
      <c r="DY69" s="21">
        <v>107</v>
      </c>
      <c r="DZ69" s="21">
        <v>108</v>
      </c>
      <c r="EA69" s="21">
        <v>109</v>
      </c>
      <c r="EB69" s="21">
        <v>110</v>
      </c>
      <c r="EC69" s="21">
        <v>111</v>
      </c>
      <c r="ED69" s="21">
        <v>112</v>
      </c>
      <c r="EE69" s="21">
        <v>113</v>
      </c>
      <c r="EF69" s="21">
        <v>114</v>
      </c>
      <c r="EG69" s="21">
        <v>115</v>
      </c>
      <c r="EH69" s="21">
        <v>116</v>
      </c>
      <c r="EI69" s="21">
        <v>117</v>
      </c>
      <c r="EJ69" s="21">
        <v>118</v>
      </c>
      <c r="EK69" s="21">
        <v>119</v>
      </c>
      <c r="EL69" s="21">
        <v>120</v>
      </c>
      <c r="EM69" s="21">
        <v>121</v>
      </c>
      <c r="EN69" s="21">
        <v>122</v>
      </c>
      <c r="EO69" s="21">
        <v>123</v>
      </c>
      <c r="EP69" s="21">
        <v>124</v>
      </c>
      <c r="EQ69" s="21">
        <v>125</v>
      </c>
      <c r="ER69" s="21">
        <v>126</v>
      </c>
      <c r="ES69" s="21">
        <v>127</v>
      </c>
      <c r="ET69" s="21">
        <v>128</v>
      </c>
      <c r="EU69" s="21">
        <v>129</v>
      </c>
      <c r="EV69" s="21">
        <v>130</v>
      </c>
      <c r="EW69" s="21">
        <v>131</v>
      </c>
      <c r="EX69" s="21">
        <v>132</v>
      </c>
      <c r="EY69" s="21">
        <v>133</v>
      </c>
      <c r="EZ69" s="21">
        <v>134</v>
      </c>
      <c r="FA69" s="21">
        <v>135</v>
      </c>
      <c r="FB69" s="21">
        <v>136</v>
      </c>
      <c r="FC69" s="21">
        <v>137</v>
      </c>
      <c r="FD69" s="21">
        <v>138</v>
      </c>
      <c r="FE69" s="21">
        <v>139</v>
      </c>
      <c r="FF69" s="21">
        <v>140</v>
      </c>
      <c r="FG69" s="21">
        <v>141</v>
      </c>
      <c r="FH69" s="21">
        <v>142</v>
      </c>
      <c r="FI69" s="21">
        <v>143</v>
      </c>
      <c r="FJ69" s="21">
        <v>144</v>
      </c>
    </row>
    <row r="70" spans="1:166" s="21" customFormat="1" ht="14.25" customHeight="1">
      <c r="A70" s="118"/>
      <c r="B70" s="118"/>
      <c r="C70" s="118" t="s">
        <v>403</v>
      </c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64">
        <f>AV70/100</f>
        <v>0.49273273488142921</v>
      </c>
      <c r="Q70" s="164"/>
      <c r="R70" s="164"/>
      <c r="S70" s="160">
        <f t="shared" si="4"/>
        <v>47.709595566977221</v>
      </c>
      <c r="T70" s="160"/>
      <c r="U70" s="161">
        <f t="shared" si="5"/>
        <v>77</v>
      </c>
      <c r="V70" s="161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65"/>
      <c r="AM70" s="65"/>
      <c r="AN70" s="65"/>
      <c r="AO70" s="65"/>
      <c r="AP70" s="65"/>
      <c r="AQ70" s="65"/>
      <c r="AR70" s="65"/>
      <c r="AS70" s="65"/>
      <c r="AU70" s="21">
        <v>154</v>
      </c>
      <c r="AV70" s="134">
        <f>VLOOKUP($A$1,Valores!$A$5:$IU$86,AU70,FALSE)</f>
        <v>49.27327348814292</v>
      </c>
      <c r="AW70" s="135">
        <v>44</v>
      </c>
      <c r="AX70" s="134">
        <f>VLOOKUP($A$1,Valores!$A$5:$EO$86,AW70,FALSE)</f>
        <v>47.709595566977221</v>
      </c>
      <c r="AY70" s="135">
        <v>43</v>
      </c>
      <c r="AZ70" s="135">
        <f>VLOOKUP($A$1,rankings!$A$5:$EN$86,AY70,FALSE)</f>
        <v>77</v>
      </c>
      <c r="BA70" s="134"/>
      <c r="BE70" s="135">
        <f>VLOOKUP($A$1,rankings!$A$5:$EN$86,BE69,FALSE)</f>
        <v>1</v>
      </c>
      <c r="BF70" s="135">
        <f>VLOOKUP($A$1,rankings!$A$5:$EN$86,BF69,FALSE)</f>
        <v>10</v>
      </c>
      <c r="BG70" s="135">
        <f>VLOOKUP($A$1,rankings!$A$5:$EN$86,BG69,FALSE)</f>
        <v>5</v>
      </c>
      <c r="BH70" s="135">
        <f>VLOOKUP($A$1,rankings!$A$5:$EN$86,BH69,FALSE)</f>
        <v>50</v>
      </c>
      <c r="BI70" s="135">
        <f>VLOOKUP($A$1,rankings!$A$5:$EN$86,BI69,FALSE)</f>
        <v>8</v>
      </c>
      <c r="BJ70" s="135">
        <f>VLOOKUP($A$1,rankings!$A$5:$EN$86,BJ69,FALSE)</f>
        <v>14</v>
      </c>
      <c r="BK70" s="135">
        <f>VLOOKUP($A$1,rankings!$A$5:$EN$86,BK69,FALSE)</f>
        <v>36</v>
      </c>
      <c r="BL70" s="135">
        <f>VLOOKUP($A$1,rankings!$A$5:$EN$86,BL69,FALSE)</f>
        <v>71</v>
      </c>
      <c r="BM70" s="135">
        <f>VLOOKUP($A$1,rankings!$A$5:$EN$86,BM69,FALSE)</f>
        <v>77</v>
      </c>
      <c r="BN70" s="135">
        <f>VLOOKUP($A$1,rankings!$A$5:$EN$86,BN69,FALSE)</f>
        <v>2</v>
      </c>
      <c r="BO70" s="135">
        <f>VLOOKUP($A$1,rankings!$A$5:$EN$86,BO69,FALSE)</f>
        <v>64</v>
      </c>
      <c r="BP70" s="135">
        <f>VLOOKUP($A$1,rankings!$A$5:$EN$86,BP69,FALSE)</f>
        <v>67</v>
      </c>
      <c r="BQ70" s="135">
        <f>VLOOKUP($A$1,rankings!$A$5:$EN$86,BQ69,FALSE)</f>
        <v>45</v>
      </c>
      <c r="BR70" s="135">
        <f>VLOOKUP($A$1,rankings!$A$5:$EN$86,BR69,FALSE)</f>
        <v>1</v>
      </c>
      <c r="BS70" s="135">
        <f>VLOOKUP($A$1,rankings!$A$5:$EN$86,BS69,FALSE)</f>
        <v>1</v>
      </c>
      <c r="BT70" s="135">
        <f>VLOOKUP($A$1,rankings!$A$5:$EN$86,BT69,FALSE)</f>
        <v>61</v>
      </c>
      <c r="BU70" s="135">
        <f>VLOOKUP($A$1,rankings!$A$5:$EN$86,BU69,FALSE)</f>
        <v>78</v>
      </c>
      <c r="BV70" s="135">
        <f>VLOOKUP($A$1,rankings!$A$5:$EN$86,BV69,FALSE)</f>
        <v>75</v>
      </c>
      <c r="BW70" s="135">
        <f>VLOOKUP($A$1,rankings!$A$5:$EN$86,BW69,FALSE)</f>
        <v>77</v>
      </c>
      <c r="BX70" s="135">
        <f>VLOOKUP($A$1,rankings!$A$5:$EN$86,BX69,FALSE)</f>
        <v>60</v>
      </c>
      <c r="BY70" s="135">
        <f>VLOOKUP($A$1,rankings!$A$5:$EN$86,BY69,FALSE)</f>
        <v>4</v>
      </c>
      <c r="BZ70" s="135">
        <f>VLOOKUP($A$1,rankings!$A$5:$EN$86,BZ69,FALSE)</f>
        <v>7</v>
      </c>
      <c r="CA70" s="135">
        <f>VLOOKUP($A$1,rankings!$A$5:$EN$86,CA69,FALSE)</f>
        <v>81</v>
      </c>
      <c r="CB70" s="135">
        <f>VLOOKUP($A$1,rankings!$A$5:$EN$86,CB69,FALSE)</f>
        <v>41</v>
      </c>
      <c r="CC70" s="135">
        <f>VLOOKUP($A$1,rankings!$A$5:$EN$86,CC69,FALSE)</f>
        <v>41</v>
      </c>
      <c r="CD70" s="135">
        <f>VLOOKUP($A$1,rankings!$A$5:$EN$86,CD69,FALSE)</f>
        <v>24</v>
      </c>
      <c r="CE70" s="135">
        <f>VLOOKUP($A$1,rankings!$A$5:$EN$86,CE69,FALSE)</f>
        <v>1</v>
      </c>
      <c r="CF70" s="135">
        <f>VLOOKUP($A$1,rankings!$A$5:$EN$86,CF69,FALSE)</f>
        <v>81</v>
      </c>
      <c r="CG70" s="135">
        <f>VLOOKUP($A$1,rankings!$A$5:$EN$86,CG69,FALSE)</f>
        <v>39</v>
      </c>
      <c r="CH70" s="135">
        <f>VLOOKUP($A$1,rankings!$A$5:$EN$86,CH69,FALSE)</f>
        <v>41</v>
      </c>
      <c r="CI70" s="135">
        <f>VLOOKUP($A$1,rankings!$A$5:$EN$86,CI69,FALSE)</f>
        <v>81</v>
      </c>
      <c r="CJ70" s="135">
        <f>VLOOKUP($A$1,rankings!$A$5:$EN$86,CJ69,FALSE)</f>
        <v>45</v>
      </c>
      <c r="CK70" s="135">
        <f>VLOOKUP($A$1,rankings!$A$5:$EN$86,CK69,FALSE)</f>
        <v>10</v>
      </c>
      <c r="CL70" s="135">
        <f>VLOOKUP($A$1,rankings!$A$5:$EN$86,CL69,FALSE)</f>
        <v>76</v>
      </c>
      <c r="CM70" s="135">
        <f>VLOOKUP($A$1,rankings!$A$5:$EN$86,CM69,FALSE)</f>
        <v>7</v>
      </c>
      <c r="CN70" s="135">
        <f>VLOOKUP($A$1,rankings!$A$5:$EN$86,CN69,FALSE)</f>
        <v>38</v>
      </c>
      <c r="CO70" s="135">
        <f>VLOOKUP($A$1,rankings!$A$5:$EN$86,CO69,FALSE)</f>
        <v>30</v>
      </c>
      <c r="CP70" s="135">
        <f>VLOOKUP($A$1,rankings!$A$5:$EN$86,CP69,FALSE)</f>
        <v>46</v>
      </c>
      <c r="CQ70" s="135">
        <f>VLOOKUP($A$1,rankings!$A$5:$EN$86,CQ69,FALSE)</f>
        <v>47</v>
      </c>
      <c r="CR70" s="135">
        <f>VLOOKUP($A$1,rankings!$A$5:$EN$86,CR69,FALSE)</f>
        <v>44</v>
      </c>
      <c r="CS70" s="135">
        <f>VLOOKUP($A$1,rankings!$A$5:$EN$86,CS69,FALSE)</f>
        <v>1</v>
      </c>
      <c r="CT70" s="135">
        <f>VLOOKUP($A$1,rankings!$A$5:$EN$86,CT69,FALSE)</f>
        <v>1</v>
      </c>
      <c r="CU70" s="135">
        <f>VLOOKUP($A$1,rankings!$A$5:$EN$86,CU69,FALSE)</f>
        <v>41</v>
      </c>
      <c r="CV70" s="135">
        <f>VLOOKUP($A$1,rankings!$A$5:$EN$86,CV69,FALSE)</f>
        <v>61</v>
      </c>
      <c r="CW70" s="135">
        <f>VLOOKUP($A$1,rankings!$A$5:$EN$86,CW69,FALSE)</f>
        <v>1</v>
      </c>
      <c r="CX70" s="135">
        <f>VLOOKUP($A$1,rankings!$A$5:$EN$86,CX69,FALSE)</f>
        <v>51</v>
      </c>
      <c r="CY70" s="135">
        <f>VLOOKUP($A$1,rankings!$A$5:$EN$86,CY69,FALSE)</f>
        <v>49</v>
      </c>
      <c r="CZ70" s="135">
        <f>VLOOKUP($A$1,rankings!$A$5:$EN$86,CZ69,FALSE)</f>
        <v>53</v>
      </c>
      <c r="DA70" s="135">
        <f>VLOOKUP($A$1,rankings!$A$5:$EN$86,DA69,FALSE)</f>
        <v>25</v>
      </c>
      <c r="DB70" s="135">
        <f>VLOOKUP($A$1,rankings!$A$5:$EN$86,DB69,FALSE)</f>
        <v>1</v>
      </c>
      <c r="DC70" s="135">
        <f>VLOOKUP($A$1,rankings!$A$5:$EN$86,DC69,FALSE)</f>
        <v>20</v>
      </c>
      <c r="DD70" s="135">
        <f>VLOOKUP($A$1,rankings!$A$5:$EN$86,DD69,FALSE)</f>
        <v>42</v>
      </c>
      <c r="DE70" s="135">
        <f>VLOOKUP($A$1,rankings!$A$5:$EN$86,DE69,FALSE)</f>
        <v>23</v>
      </c>
      <c r="DF70" s="135">
        <f>VLOOKUP($A$1,rankings!$A$5:$EN$86,DF69,FALSE)</f>
        <v>44</v>
      </c>
      <c r="DG70" s="135">
        <f>VLOOKUP($A$1,rankings!$A$5:$EN$86,DG69,FALSE)</f>
        <v>1</v>
      </c>
      <c r="DH70" s="135">
        <f>VLOOKUP($A$1,rankings!$A$5:$EN$86,DH69,FALSE)</f>
        <v>1</v>
      </c>
      <c r="DI70" s="135">
        <f>VLOOKUP($A$1,rankings!$A$5:$EN$86,DI69,FALSE)</f>
        <v>75</v>
      </c>
      <c r="DJ70" s="135">
        <f>VLOOKUP($A$1,rankings!$A$5:$EN$86,DJ69,FALSE)</f>
        <v>9</v>
      </c>
      <c r="DK70" s="135">
        <f>VLOOKUP($A$1,rankings!$A$5:$EN$86,DK69,FALSE)</f>
        <v>31</v>
      </c>
      <c r="DL70" s="135">
        <f>VLOOKUP($A$1,rankings!$A$5:$EN$86,DL69,FALSE)</f>
        <v>61</v>
      </c>
      <c r="DM70" s="135">
        <f>VLOOKUP($A$1,rankings!$A$5:$EN$86,DM69,FALSE)</f>
        <v>67</v>
      </c>
      <c r="DN70" s="135">
        <f>VLOOKUP($A$1,rankings!$A$5:$EN$86,DN69,FALSE)</f>
        <v>78</v>
      </c>
      <c r="DO70" s="135">
        <f>VLOOKUP($A$1,rankings!$A$5:$EN$86,DO69,FALSE)</f>
        <v>82</v>
      </c>
      <c r="DP70" s="135">
        <f>VLOOKUP($A$1,rankings!$A$5:$EN$86,DP69,FALSE)</f>
        <v>55</v>
      </c>
      <c r="DQ70" s="135">
        <f>VLOOKUP($A$1,rankings!$A$5:$EN$86,DQ69,FALSE)</f>
        <v>82</v>
      </c>
      <c r="DR70" s="135">
        <f>VLOOKUP($A$1,rankings!$A$5:$EN$86,DR69,FALSE)</f>
        <v>5</v>
      </c>
      <c r="DS70" s="135">
        <f>VLOOKUP($A$1,rankings!$A$5:$EN$86,DS69,FALSE)</f>
        <v>22</v>
      </c>
      <c r="DT70" s="135">
        <f>VLOOKUP($A$1,rankings!$A$5:$EN$86,DT69,FALSE)</f>
        <v>1</v>
      </c>
      <c r="DU70" s="135">
        <f>VLOOKUP($A$1,rankings!$A$5:$EN$86,DU69,FALSE)</f>
        <v>1</v>
      </c>
      <c r="DV70" s="135">
        <f>VLOOKUP($A$1,rankings!$A$5:$EN$86,DV69,FALSE)</f>
        <v>11</v>
      </c>
      <c r="DW70" s="135">
        <f>VLOOKUP($A$1,rankings!$A$5:$EN$86,DW69,FALSE)</f>
        <v>25</v>
      </c>
      <c r="DX70" s="135">
        <f>VLOOKUP($A$1,rankings!$A$5:$EN$86,DX69,FALSE)</f>
        <v>32</v>
      </c>
      <c r="DY70" s="135">
        <f>VLOOKUP($A$1,rankings!$A$5:$EN$86,DY69,FALSE)</f>
        <v>36</v>
      </c>
      <c r="DZ70" s="135">
        <f>VLOOKUP($A$1,rankings!$A$5:$EN$86,DZ69,FALSE)</f>
        <v>26</v>
      </c>
      <c r="EA70" s="135">
        <f>VLOOKUP($A$1,rankings!$A$5:$EN$86,EA69,FALSE)</f>
        <v>35</v>
      </c>
      <c r="EB70" s="135">
        <f>VLOOKUP($A$1,rankings!$A$5:$EN$86,EB69,FALSE)</f>
        <v>30</v>
      </c>
      <c r="EC70" s="135">
        <f>VLOOKUP($A$1,rankings!$A$5:$EN$86,EC69,FALSE)</f>
        <v>14</v>
      </c>
      <c r="ED70" s="135">
        <f>VLOOKUP($A$1,rankings!$A$5:$EN$86,ED69,FALSE)</f>
        <v>58</v>
      </c>
      <c r="EE70" s="135">
        <f>VLOOKUP($A$1,rankings!$A$5:$EN$86,EE69,FALSE)</f>
        <v>43</v>
      </c>
      <c r="EF70" s="135">
        <f>VLOOKUP($A$1,rankings!$A$5:$EN$86,EF69,FALSE)</f>
        <v>52</v>
      </c>
      <c r="EG70" s="135">
        <f>VLOOKUP($A$1,rankings!$A$5:$EN$86,EG69,FALSE)</f>
        <v>30</v>
      </c>
      <c r="EH70" s="135">
        <f>VLOOKUP($A$1,rankings!$A$5:$EN$86,EH69,FALSE)</f>
        <v>19</v>
      </c>
      <c r="EI70" s="135">
        <f>VLOOKUP($A$1,rankings!$A$5:$EN$86,EI69,FALSE)</f>
        <v>69</v>
      </c>
      <c r="EJ70" s="135">
        <f>VLOOKUP($A$1,rankings!$A$5:$EN$86,EJ69,FALSE)</f>
        <v>9</v>
      </c>
      <c r="EK70" s="135">
        <f>VLOOKUP($A$1,rankings!$A$5:$EN$86,EK69,FALSE)</f>
        <v>52</v>
      </c>
      <c r="EL70" s="135">
        <f>VLOOKUP($A$1,rankings!$A$5:$EN$86,EL69,FALSE)</f>
        <v>9</v>
      </c>
      <c r="EM70" s="135">
        <f>VLOOKUP($A$1,rankings!$A$5:$EN$86,EM69,FALSE)</f>
        <v>73</v>
      </c>
      <c r="EN70" s="135">
        <f>VLOOKUP($A$1,rankings!$A$5:$EN$86,EN69,FALSE)</f>
        <v>29</v>
      </c>
      <c r="EO70" s="135">
        <f>VLOOKUP($A$1,rankings!$A$5:$EN$86,EO69,FALSE)</f>
        <v>49</v>
      </c>
      <c r="EP70" s="135">
        <f>VLOOKUP($A$1,rankings!$A$5:$EN$86,EP69,FALSE)</f>
        <v>70</v>
      </c>
      <c r="EQ70" s="135">
        <f>VLOOKUP($A$1,rankings!$A$5:$EN$86,EQ69,FALSE)</f>
        <v>1</v>
      </c>
      <c r="ER70" s="135">
        <f>VLOOKUP($A$1,rankings!$A$5:$EN$86,ER69,FALSE)</f>
        <v>1</v>
      </c>
      <c r="ES70" s="135">
        <f>VLOOKUP($A$1,rankings!$A$5:$EN$86,ES69,FALSE)</f>
        <v>65</v>
      </c>
      <c r="ET70" s="135">
        <f>VLOOKUP($A$1,rankings!$A$5:$EN$86,ET69,FALSE)</f>
        <v>69</v>
      </c>
      <c r="EU70" s="135">
        <f>VLOOKUP($A$1,rankings!$A$5:$EN$86,EU69,FALSE)</f>
        <v>76</v>
      </c>
      <c r="EV70" s="135">
        <f>VLOOKUP($A$1,rankings!$A$5:$EN$86,EV69,FALSE)</f>
        <v>75</v>
      </c>
      <c r="EW70" s="135">
        <f>VLOOKUP($A$1,rankings!$A$5:$EN$86,EW69,FALSE)</f>
        <v>78</v>
      </c>
      <c r="EX70" s="135">
        <f>VLOOKUP($A$1,rankings!$A$5:$EN$86,EX69,FALSE)</f>
        <v>6</v>
      </c>
      <c r="EY70" s="135">
        <f>VLOOKUP($A$1,rankings!$A$5:$EN$86,EY69,FALSE)</f>
        <v>77</v>
      </c>
      <c r="EZ70" s="135">
        <f>VLOOKUP($A$1,rankings!$A$5:$EN$86,EZ69,FALSE)</f>
        <v>77</v>
      </c>
      <c r="FA70" s="135">
        <f>VLOOKUP($A$1,rankings!$A$5:$EN$86,FA69,FALSE)</f>
        <v>42</v>
      </c>
      <c r="FB70" s="135">
        <f>VLOOKUP($A$1,rankings!$A$5:$EN$86,FB69,FALSE)</f>
        <v>73</v>
      </c>
      <c r="FC70" s="135">
        <f>VLOOKUP($A$1,rankings!$A$5:$EN$86,FC69,FALSE)</f>
        <v>74</v>
      </c>
      <c r="FD70" s="135">
        <f>VLOOKUP($A$1,rankings!$A$5:$EN$86,FD69,FALSE)</f>
        <v>38</v>
      </c>
      <c r="FE70" s="135">
        <f>VLOOKUP($A$1,rankings!$A$5:$EN$86,FE69,FALSE)</f>
        <v>12</v>
      </c>
      <c r="FF70" s="135">
        <f>VLOOKUP($A$1,rankings!$A$5:$EN$86,FF69,FALSE)</f>
        <v>78</v>
      </c>
      <c r="FG70" s="135">
        <f>VLOOKUP($A$1,rankings!$A$5:$EN$86,FG69,FALSE)</f>
        <v>79</v>
      </c>
      <c r="FH70" s="135">
        <f>VLOOKUP($A$1,rankings!$A$5:$EN$86,FH69,FALSE)</f>
        <v>61</v>
      </c>
      <c r="FI70" s="135">
        <f>VLOOKUP($A$1,rankings!$A$5:$EN$86,FI69,FALSE)</f>
        <v>48</v>
      </c>
      <c r="FJ70" s="135">
        <f>VLOOKUP($A$1,rankings!$A$5:$EN$86,FJ69,FALSE)</f>
        <v>26</v>
      </c>
    </row>
    <row r="71" spans="1:166" s="21" customFormat="1" ht="14.25" customHeight="1">
      <c r="A71" s="118"/>
      <c r="B71" s="118"/>
      <c r="C71" s="118" t="s">
        <v>880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94">
        <f t="shared" ref="P71" si="7">AV71</f>
        <v>16.743653866442656</v>
      </c>
      <c r="Q71" s="194"/>
      <c r="R71" s="194"/>
      <c r="S71" s="160">
        <f t="shared" si="4"/>
        <v>96.243961758414017</v>
      </c>
      <c r="T71" s="160"/>
      <c r="U71" s="161">
        <f t="shared" si="5"/>
        <v>2</v>
      </c>
      <c r="V71" s="161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65"/>
      <c r="AM71" s="65"/>
      <c r="AN71" s="65"/>
      <c r="AO71" s="65"/>
      <c r="AP71" s="65"/>
      <c r="AQ71" s="65"/>
      <c r="AR71" s="65"/>
      <c r="AS71" s="65"/>
      <c r="AU71" s="21">
        <v>155</v>
      </c>
      <c r="AV71" s="134">
        <f>VLOOKUP($A$1,Valores!$A$5:$IU$86,AU71,FALSE)</f>
        <v>16.743653866442656</v>
      </c>
      <c r="AW71" s="135">
        <v>45</v>
      </c>
      <c r="AX71" s="134">
        <f>VLOOKUP($A$1,Valores!$A$5:$EO$86,AW71,FALSE)</f>
        <v>96.243961758414017</v>
      </c>
      <c r="AY71" s="135">
        <v>44</v>
      </c>
      <c r="AZ71" s="135">
        <f>VLOOKUP($A$1,rankings!$A$5:$EN$86,AY71,FALSE)</f>
        <v>2</v>
      </c>
      <c r="BA71" s="134"/>
    </row>
    <row r="72" spans="1:166" s="21" customFormat="1" ht="14.25" customHeight="1">
      <c r="A72" s="118"/>
      <c r="B72" s="118"/>
      <c r="C72" s="118" t="s">
        <v>405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64">
        <f>AV72/100</f>
        <v>0.33333333333333337</v>
      </c>
      <c r="Q72" s="164"/>
      <c r="R72" s="164"/>
      <c r="S72" s="160">
        <f t="shared" si="4"/>
        <v>33.333333333333329</v>
      </c>
      <c r="T72" s="160"/>
      <c r="U72" s="161">
        <f t="shared" si="5"/>
        <v>64</v>
      </c>
      <c r="V72" s="161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65"/>
      <c r="AM72" s="65"/>
      <c r="AN72" s="65"/>
      <c r="AO72" s="65"/>
      <c r="AP72" s="65"/>
      <c r="AQ72" s="65"/>
      <c r="AR72" s="65"/>
      <c r="AS72" s="65"/>
      <c r="AU72" s="21">
        <v>156</v>
      </c>
      <c r="AV72" s="134">
        <f>VLOOKUP($A$1,Valores!$A$5:$IU$86,AU72,FALSE)</f>
        <v>33.333333333333336</v>
      </c>
      <c r="AW72" s="135">
        <v>46</v>
      </c>
      <c r="AX72" s="134">
        <f>VLOOKUP($A$1,Valores!$A$5:$EO$86,AW72,FALSE)</f>
        <v>33.333333333333329</v>
      </c>
      <c r="AY72" s="135">
        <v>45</v>
      </c>
      <c r="AZ72" s="135">
        <f>VLOOKUP($A$1,rankings!$A$5:$EN$86,AY72,FALSE)</f>
        <v>64</v>
      </c>
      <c r="BA72" s="134"/>
    </row>
    <row r="73" spans="1:166" s="21" customFormat="1">
      <c r="A73" s="118"/>
      <c r="B73" s="117" t="s">
        <v>386</v>
      </c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88"/>
      <c r="Q73" s="188"/>
      <c r="R73" s="188"/>
      <c r="S73" s="186">
        <f t="shared" si="4"/>
        <v>69.087837837837839</v>
      </c>
      <c r="T73" s="186"/>
      <c r="U73" s="187">
        <f t="shared" si="5"/>
        <v>36</v>
      </c>
      <c r="V73" s="187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64"/>
      <c r="AM73" s="64"/>
      <c r="AN73" s="64"/>
      <c r="AO73" s="64"/>
      <c r="AP73" s="64"/>
      <c r="AQ73" s="64"/>
      <c r="AR73" s="64"/>
      <c r="AS73" s="64"/>
      <c r="AV73" s="134"/>
      <c r="AW73" s="21">
        <v>13</v>
      </c>
      <c r="AX73" s="134">
        <f>VLOOKUP($A$1,Valores!$A$5:$AI$86,AW73,FALSE)</f>
        <v>69.087837837837839</v>
      </c>
      <c r="AY73" s="21">
        <v>12</v>
      </c>
      <c r="AZ73" s="135">
        <f>VLOOKUP($A$1,rankings!$A$5:$AH$86,AY73,FALSE)</f>
        <v>36</v>
      </c>
      <c r="BA73" s="134"/>
    </row>
    <row r="74" spans="1:166" s="21" customFormat="1" ht="14.25" customHeight="1">
      <c r="A74" s="118"/>
      <c r="B74" s="118"/>
      <c r="C74" s="118" t="s">
        <v>406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64">
        <f t="shared" ref="P74:P77" si="8">AV74/100</f>
        <v>0.56799999999999995</v>
      </c>
      <c r="Q74" s="164"/>
      <c r="R74" s="164"/>
      <c r="S74" s="160">
        <f t="shared" si="4"/>
        <v>51.351351351351347</v>
      </c>
      <c r="T74" s="160"/>
      <c r="U74" s="161">
        <f t="shared" si="5"/>
        <v>67</v>
      </c>
      <c r="V74" s="161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65"/>
      <c r="AM74" s="65"/>
      <c r="AN74" s="65"/>
      <c r="AO74" s="65"/>
      <c r="AP74" s="65"/>
      <c r="AQ74" s="65"/>
      <c r="AR74" s="65"/>
      <c r="AS74" s="65"/>
      <c r="AU74" s="21">
        <v>157</v>
      </c>
      <c r="AV74" s="134">
        <f>VLOOKUP($A$1,Valores!$A$5:$IU$86,AU74,FALSE)</f>
        <v>56.8</v>
      </c>
      <c r="AW74" s="135">
        <v>47</v>
      </c>
      <c r="AX74" s="134">
        <f>VLOOKUP($A$1,Valores!$A$5:$EO$86,AW74,FALSE)</f>
        <v>51.351351351351347</v>
      </c>
      <c r="AY74" s="135">
        <v>46</v>
      </c>
      <c r="AZ74" s="135">
        <f>VLOOKUP($A$1,rankings!$A$5:$EN$86,AY74,FALSE)</f>
        <v>67</v>
      </c>
      <c r="BA74" s="134"/>
    </row>
    <row r="75" spans="1:166" s="21" customFormat="1" ht="14.25" customHeight="1">
      <c r="A75" s="118"/>
      <c r="B75" s="118"/>
      <c r="C75" s="118" t="s">
        <v>407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64">
        <f t="shared" si="8"/>
        <v>0.4</v>
      </c>
      <c r="Q75" s="164"/>
      <c r="R75" s="164"/>
      <c r="S75" s="160">
        <f t="shared" si="4"/>
        <v>25</v>
      </c>
      <c r="T75" s="160"/>
      <c r="U75" s="161">
        <f t="shared" si="5"/>
        <v>45</v>
      </c>
      <c r="V75" s="161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65"/>
      <c r="AM75" s="65"/>
      <c r="AN75" s="65"/>
      <c r="AO75" s="65"/>
      <c r="AP75" s="65"/>
      <c r="AQ75" s="65"/>
      <c r="AR75" s="65"/>
      <c r="AS75" s="65"/>
      <c r="AU75" s="21">
        <v>158</v>
      </c>
      <c r="AV75" s="134">
        <f>VLOOKUP($A$1,Valores!$A$5:$IU$86,AU75,FALSE)</f>
        <v>40</v>
      </c>
      <c r="AW75" s="135">
        <v>48</v>
      </c>
      <c r="AX75" s="134">
        <f>VLOOKUP($A$1,Valores!$A$5:$EO$86,AW75,FALSE)</f>
        <v>25</v>
      </c>
      <c r="AY75" s="135">
        <v>47</v>
      </c>
      <c r="AZ75" s="135">
        <f>VLOOKUP($A$1,rankings!$A$5:$EN$86,AY75,FALSE)</f>
        <v>45</v>
      </c>
      <c r="BA75" s="134"/>
    </row>
    <row r="76" spans="1:166" s="21" customFormat="1" ht="14.25" customHeight="1">
      <c r="A76" s="118"/>
      <c r="B76" s="118"/>
      <c r="C76" s="118" t="s">
        <v>408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64">
        <f t="shared" si="8"/>
        <v>1</v>
      </c>
      <c r="Q76" s="164"/>
      <c r="R76" s="164"/>
      <c r="S76" s="160">
        <f t="shared" si="4"/>
        <v>100</v>
      </c>
      <c r="T76" s="160"/>
      <c r="U76" s="161">
        <f t="shared" si="5"/>
        <v>1</v>
      </c>
      <c r="V76" s="161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65"/>
      <c r="AM76" s="65"/>
      <c r="AN76" s="65"/>
      <c r="AO76" s="65"/>
      <c r="AP76" s="65"/>
      <c r="AQ76" s="65"/>
      <c r="AR76" s="65"/>
      <c r="AS76" s="65"/>
      <c r="AU76" s="21">
        <v>159</v>
      </c>
      <c r="AV76" s="134">
        <f>VLOOKUP($A$1,Valores!$A$5:$IU$86,AU76,FALSE)</f>
        <v>100</v>
      </c>
      <c r="AW76" s="135">
        <v>49</v>
      </c>
      <c r="AX76" s="134">
        <f>VLOOKUP($A$1,Valores!$A$5:$EO$86,AW76,FALSE)</f>
        <v>100</v>
      </c>
      <c r="AY76" s="135">
        <v>48</v>
      </c>
      <c r="AZ76" s="135">
        <f>VLOOKUP($A$1,rankings!$A$5:$EN$86,AY76,FALSE)</f>
        <v>1</v>
      </c>
      <c r="BA76" s="134"/>
    </row>
    <row r="77" spans="1:166" s="21" customFormat="1" ht="14.25" customHeight="1">
      <c r="A77" s="118"/>
      <c r="B77" s="118"/>
      <c r="C77" s="118" t="s">
        <v>409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64">
        <f t="shared" si="8"/>
        <v>1</v>
      </c>
      <c r="Q77" s="164"/>
      <c r="R77" s="164"/>
      <c r="S77" s="160">
        <f t="shared" si="4"/>
        <v>100</v>
      </c>
      <c r="T77" s="160"/>
      <c r="U77" s="161">
        <f t="shared" si="5"/>
        <v>1</v>
      </c>
      <c r="V77" s="161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65"/>
      <c r="AM77" s="65"/>
      <c r="AN77" s="65"/>
      <c r="AO77" s="65"/>
      <c r="AP77" s="65"/>
      <c r="AQ77" s="65"/>
      <c r="AR77" s="65"/>
      <c r="AS77" s="65"/>
      <c r="AU77" s="21">
        <v>160</v>
      </c>
      <c r="AV77" s="134">
        <f>VLOOKUP($A$1,Valores!$A$5:$IU$86,AU77,FALSE)</f>
        <v>100</v>
      </c>
      <c r="AW77" s="135">
        <v>50</v>
      </c>
      <c r="AX77" s="134">
        <f>VLOOKUP($A$1,Valores!$A$5:$EO$86,AW77,FALSE)</f>
        <v>100</v>
      </c>
      <c r="AY77" s="135">
        <v>49</v>
      </c>
      <c r="AZ77" s="135">
        <f>VLOOKUP($A$1,rankings!$A$5:$EN$86,AY77,FALSE)</f>
        <v>1</v>
      </c>
      <c r="BA77" s="134"/>
    </row>
    <row r="78" spans="1:166" s="21" customFormat="1">
      <c r="A78" s="118"/>
      <c r="B78" s="117" t="s">
        <v>387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88"/>
      <c r="Q78" s="188"/>
      <c r="R78" s="188"/>
      <c r="S78" s="186">
        <f t="shared" si="4"/>
        <v>16.666666666666668</v>
      </c>
      <c r="T78" s="186"/>
      <c r="U78" s="187">
        <f t="shared" si="5"/>
        <v>80</v>
      </c>
      <c r="V78" s="187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4"/>
      <c r="AM78" s="64"/>
      <c r="AN78" s="64"/>
      <c r="AO78" s="64"/>
      <c r="AP78" s="64"/>
      <c r="AQ78" s="64"/>
      <c r="AR78" s="64"/>
      <c r="AS78" s="64"/>
      <c r="AV78" s="134"/>
      <c r="AW78" s="21">
        <v>14</v>
      </c>
      <c r="AX78" s="134">
        <f>VLOOKUP($A$1,Valores!$A$5:$AI$86,AW78,FALSE)</f>
        <v>16.666666666666668</v>
      </c>
      <c r="AY78" s="21">
        <v>13</v>
      </c>
      <c r="AZ78" s="135">
        <f>VLOOKUP($A$1,rankings!$A$5:$AH$86,AY78,FALSE)</f>
        <v>80</v>
      </c>
      <c r="BA78" s="134"/>
    </row>
    <row r="79" spans="1:166" s="21" customFormat="1" ht="14.25" customHeight="1">
      <c r="A79" s="118"/>
      <c r="B79" s="118"/>
      <c r="C79" s="118" t="s">
        <v>410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64">
        <f t="shared" ref="P79:P83" si="9">AV79/100</f>
        <v>0.875</v>
      </c>
      <c r="Q79" s="164"/>
      <c r="R79" s="164"/>
      <c r="S79" s="160">
        <f t="shared" si="4"/>
        <v>83.333333333333343</v>
      </c>
      <c r="T79" s="160"/>
      <c r="U79" s="161">
        <f t="shared" si="5"/>
        <v>61</v>
      </c>
      <c r="V79" s="161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65"/>
      <c r="AM79" s="65"/>
      <c r="AN79" s="65"/>
      <c r="AO79" s="65"/>
      <c r="AP79" s="65"/>
      <c r="AQ79" s="65"/>
      <c r="AR79" s="65"/>
      <c r="AS79" s="65"/>
      <c r="AU79" s="21">
        <v>161</v>
      </c>
      <c r="AV79" s="134">
        <f>VLOOKUP($A$1,Valores!$A$5:$IU$86,AU79,FALSE)</f>
        <v>87.5</v>
      </c>
      <c r="AW79" s="135">
        <v>51</v>
      </c>
      <c r="AX79" s="134">
        <f>VLOOKUP($A$1,Valores!$A$5:$EO$86,AW79,FALSE)</f>
        <v>83.333333333333343</v>
      </c>
      <c r="AY79" s="135">
        <v>50</v>
      </c>
      <c r="AZ79" s="135">
        <f>VLOOKUP($A$1,rankings!$A$5:$EN$86,AY79,FALSE)</f>
        <v>61</v>
      </c>
      <c r="BA79" s="134"/>
    </row>
    <row r="80" spans="1:166" s="21" customFormat="1" ht="14.25" customHeight="1">
      <c r="A80" s="118"/>
      <c r="B80" s="118"/>
      <c r="C80" s="118" t="s">
        <v>380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64">
        <f t="shared" si="9"/>
        <v>0</v>
      </c>
      <c r="Q80" s="164"/>
      <c r="R80" s="164"/>
      <c r="S80" s="160">
        <f t="shared" si="4"/>
        <v>0</v>
      </c>
      <c r="T80" s="160"/>
      <c r="U80" s="161">
        <f t="shared" si="5"/>
        <v>78</v>
      </c>
      <c r="V80" s="161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65"/>
      <c r="AM80" s="65"/>
      <c r="AN80" s="65"/>
      <c r="AO80" s="65"/>
      <c r="AP80" s="65"/>
      <c r="AQ80" s="65"/>
      <c r="AR80" s="65"/>
      <c r="AS80" s="65"/>
      <c r="AU80" s="21">
        <v>162</v>
      </c>
      <c r="AV80" s="134">
        <f>VLOOKUP($A$1,Valores!$A$5:$IU$86,AU80,FALSE)</f>
        <v>0</v>
      </c>
      <c r="AW80" s="135">
        <v>52</v>
      </c>
      <c r="AX80" s="134">
        <f>VLOOKUP($A$1,Valores!$A$5:$EO$86,AW80,FALSE)</f>
        <v>0</v>
      </c>
      <c r="AY80" s="135">
        <v>51</v>
      </c>
      <c r="AZ80" s="135">
        <f>VLOOKUP($A$1,rankings!$A$5:$EN$86,AY80,FALSE)</f>
        <v>78</v>
      </c>
      <c r="BA80" s="134"/>
    </row>
    <row r="81" spans="1:53" s="21" customFormat="1" ht="14.25" customHeight="1">
      <c r="A81" s="118"/>
      <c r="B81" s="118"/>
      <c r="C81" s="118" t="s">
        <v>381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64">
        <f t="shared" si="9"/>
        <v>0</v>
      </c>
      <c r="Q81" s="164"/>
      <c r="R81" s="164"/>
      <c r="S81" s="160">
        <f t="shared" si="4"/>
        <v>0</v>
      </c>
      <c r="T81" s="160"/>
      <c r="U81" s="161">
        <f t="shared" si="5"/>
        <v>75</v>
      </c>
      <c r="V81" s="161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65"/>
      <c r="AM81" s="65"/>
      <c r="AN81" s="65"/>
      <c r="AO81" s="65"/>
      <c r="AP81" s="65"/>
      <c r="AQ81" s="65"/>
      <c r="AR81" s="65"/>
      <c r="AS81" s="65"/>
      <c r="AU81" s="21">
        <v>163</v>
      </c>
      <c r="AV81" s="134">
        <f>VLOOKUP($A$1,Valores!$A$5:$IU$86,AU81,FALSE)</f>
        <v>0</v>
      </c>
      <c r="AW81" s="135">
        <v>53</v>
      </c>
      <c r="AX81" s="134">
        <f>VLOOKUP($A$1,Valores!$A$5:$EO$86,AW81,FALSE)</f>
        <v>0</v>
      </c>
      <c r="AY81" s="135">
        <v>52</v>
      </c>
      <c r="AZ81" s="135">
        <f>VLOOKUP($A$1,rankings!$A$5:$EN$86,AY81,FALSE)</f>
        <v>75</v>
      </c>
      <c r="BA81" s="134"/>
    </row>
    <row r="82" spans="1:53" s="21" customFormat="1" ht="14.25" customHeight="1">
      <c r="A82" s="118"/>
      <c r="B82" s="118"/>
      <c r="C82" s="118" t="s">
        <v>382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64">
        <f t="shared" si="9"/>
        <v>0</v>
      </c>
      <c r="Q82" s="164"/>
      <c r="R82" s="164"/>
      <c r="S82" s="160">
        <f t="shared" si="4"/>
        <v>0</v>
      </c>
      <c r="T82" s="160"/>
      <c r="U82" s="161">
        <f t="shared" si="5"/>
        <v>77</v>
      </c>
      <c r="V82" s="161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65"/>
      <c r="AM82" s="65"/>
      <c r="AN82" s="65"/>
      <c r="AO82" s="65"/>
      <c r="AP82" s="65"/>
      <c r="AQ82" s="65"/>
      <c r="AR82" s="65"/>
      <c r="AS82" s="65"/>
      <c r="AU82" s="21">
        <v>164</v>
      </c>
      <c r="AV82" s="134">
        <f>VLOOKUP($A$1,Valores!$A$5:$IU$86,AU82,FALSE)</f>
        <v>0</v>
      </c>
      <c r="AW82" s="135">
        <v>54</v>
      </c>
      <c r="AX82" s="134">
        <f>VLOOKUP($A$1,Valores!$A$5:$EO$86,AW82,FALSE)</f>
        <v>0</v>
      </c>
      <c r="AY82" s="135">
        <v>53</v>
      </c>
      <c r="AZ82" s="135">
        <f>VLOOKUP($A$1,rankings!$A$5:$EN$86,AY82,FALSE)</f>
        <v>77</v>
      </c>
      <c r="BA82" s="134"/>
    </row>
    <row r="83" spans="1:53" s="21" customFormat="1" ht="14.25" customHeight="1">
      <c r="A83" s="118"/>
      <c r="B83" s="118"/>
      <c r="C83" s="118" t="s">
        <v>383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64">
        <f t="shared" si="9"/>
        <v>0</v>
      </c>
      <c r="Q83" s="164"/>
      <c r="R83" s="164"/>
      <c r="S83" s="160">
        <f t="shared" si="4"/>
        <v>0</v>
      </c>
      <c r="T83" s="160"/>
      <c r="U83" s="161">
        <f t="shared" si="5"/>
        <v>60</v>
      </c>
      <c r="V83" s="161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65"/>
      <c r="AM83" s="65"/>
      <c r="AN83" s="65"/>
      <c r="AO83" s="65"/>
      <c r="AP83" s="65"/>
      <c r="AQ83" s="65"/>
      <c r="AR83" s="65"/>
      <c r="AS83" s="65"/>
      <c r="AU83" s="21">
        <v>165</v>
      </c>
      <c r="AV83" s="134">
        <f>VLOOKUP($A$1,Valores!$A$5:$IU$86,AU83,FALSE)</f>
        <v>0</v>
      </c>
      <c r="AW83" s="135">
        <v>55</v>
      </c>
      <c r="AX83" s="134">
        <f>VLOOKUP($A$1,Valores!$A$5:$EO$86,AW83,FALSE)</f>
        <v>0</v>
      </c>
      <c r="AY83" s="135">
        <v>54</v>
      </c>
      <c r="AZ83" s="135">
        <f>VLOOKUP($A$1,rankings!$A$5:$EN$86,AY83,FALSE)</f>
        <v>60</v>
      </c>
      <c r="BA83" s="134"/>
    </row>
    <row r="84" spans="1:53" s="21" customFormat="1">
      <c r="A84" s="118"/>
      <c r="B84" s="117" t="s">
        <v>496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88"/>
      <c r="Q84" s="188"/>
      <c r="R84" s="188"/>
      <c r="S84" s="186">
        <f t="shared" si="4"/>
        <v>37.362045677453075</v>
      </c>
      <c r="T84" s="186"/>
      <c r="U84" s="187">
        <f t="shared" si="5"/>
        <v>35</v>
      </c>
      <c r="V84" s="187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64"/>
      <c r="AM84" s="64"/>
      <c r="AN84" s="64"/>
      <c r="AO84" s="64"/>
      <c r="AP84" s="64"/>
      <c r="AQ84" s="64"/>
      <c r="AR84" s="64"/>
      <c r="AS84" s="64"/>
      <c r="AV84" s="134"/>
      <c r="AW84" s="21">
        <v>15</v>
      </c>
      <c r="AX84" s="134">
        <f>VLOOKUP($A$1,Valores!$A$5:$AI$86,AW84,FALSE)</f>
        <v>37.362045677453075</v>
      </c>
      <c r="AY84" s="21">
        <v>14</v>
      </c>
      <c r="AZ84" s="135">
        <f>VLOOKUP($A$1,rankings!$A$5:$AH$86,AY84,FALSE)</f>
        <v>35</v>
      </c>
      <c r="BA84" s="134"/>
    </row>
    <row r="85" spans="1:53" s="21" customFormat="1" ht="14.25" customHeight="1">
      <c r="A85" s="118"/>
      <c r="B85" s="118"/>
      <c r="C85" s="118" t="s">
        <v>411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70">
        <f t="shared" si="6"/>
        <v>79307.471659123054</v>
      </c>
      <c r="Q85" s="170"/>
      <c r="R85" s="170"/>
      <c r="S85" s="160">
        <f t="shared" si="4"/>
        <v>61.095234970876774</v>
      </c>
      <c r="T85" s="160"/>
      <c r="U85" s="161">
        <f t="shared" si="5"/>
        <v>4</v>
      </c>
      <c r="V85" s="161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65"/>
      <c r="AM85" s="65"/>
      <c r="AN85" s="65"/>
      <c r="AO85" s="65"/>
      <c r="AP85" s="65"/>
      <c r="AQ85" s="65"/>
      <c r="AR85" s="65"/>
      <c r="AS85" s="65"/>
      <c r="AU85" s="21">
        <v>166</v>
      </c>
      <c r="AV85" s="134">
        <f>VLOOKUP($A$1,Valores!$A$5:$IU$86,AU85,FALSE)</f>
        <v>79307.471659123054</v>
      </c>
      <c r="AW85" s="135">
        <v>56</v>
      </c>
      <c r="AX85" s="134">
        <f>VLOOKUP($A$1,Valores!$A$5:$EO$86,AW85,FALSE)</f>
        <v>61.095234970876774</v>
      </c>
      <c r="AY85" s="135">
        <v>55</v>
      </c>
      <c r="AZ85" s="135">
        <f>VLOOKUP($A$1,rankings!$A$5:$EN$86,AY85,FALSE)</f>
        <v>4</v>
      </c>
      <c r="BA85" s="134"/>
    </row>
    <row r="86" spans="1:53" s="21" customFormat="1" ht="14.25" customHeight="1">
      <c r="A86" s="118"/>
      <c r="B86" s="118"/>
      <c r="C86" s="118" t="s">
        <v>412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70">
        <f t="shared" si="6"/>
        <v>118291.39151343706</v>
      </c>
      <c r="Q86" s="170"/>
      <c r="R86" s="170"/>
      <c r="S86" s="160">
        <f t="shared" si="4"/>
        <v>50.990902061482466</v>
      </c>
      <c r="T86" s="160"/>
      <c r="U86" s="161">
        <f t="shared" si="5"/>
        <v>7</v>
      </c>
      <c r="V86" s="161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65"/>
      <c r="AM86" s="65"/>
      <c r="AN86" s="65"/>
      <c r="AO86" s="65"/>
      <c r="AP86" s="65"/>
      <c r="AQ86" s="65"/>
      <c r="AR86" s="65"/>
      <c r="AS86" s="65"/>
      <c r="AU86" s="21">
        <v>167</v>
      </c>
      <c r="AV86" s="134">
        <f>VLOOKUP($A$1,Valores!$A$5:$IU$86,AU86,FALSE)</f>
        <v>118291.39151343706</v>
      </c>
      <c r="AW86" s="135">
        <v>57</v>
      </c>
      <c r="AX86" s="134">
        <f>VLOOKUP($A$1,Valores!$A$5:$EO$86,AW86,FALSE)</f>
        <v>50.990902061482466</v>
      </c>
      <c r="AY86" s="135">
        <v>56</v>
      </c>
      <c r="AZ86" s="135">
        <f>VLOOKUP($A$1,rankings!$A$5:$EN$86,AY86,FALSE)</f>
        <v>7</v>
      </c>
      <c r="BA86" s="134"/>
    </row>
    <row r="87" spans="1:53" s="21" customFormat="1" ht="14.25" customHeight="1">
      <c r="A87" s="118"/>
      <c r="B87" s="118"/>
      <c r="C87" s="118" t="s">
        <v>413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64">
        <f t="shared" ref="P87" si="10">AV87/100</f>
        <v>1</v>
      </c>
      <c r="Q87" s="164"/>
      <c r="R87" s="164"/>
      <c r="S87" s="160">
        <f t="shared" si="4"/>
        <v>0</v>
      </c>
      <c r="T87" s="160"/>
      <c r="U87" s="161">
        <f t="shared" si="5"/>
        <v>81</v>
      </c>
      <c r="V87" s="161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65"/>
      <c r="AM87" s="65"/>
      <c r="AN87" s="65"/>
      <c r="AO87" s="65"/>
      <c r="AP87" s="65"/>
      <c r="AQ87" s="65"/>
      <c r="AR87" s="65"/>
      <c r="AS87" s="65"/>
      <c r="AU87" s="21">
        <v>168</v>
      </c>
      <c r="AV87" s="134">
        <f>VLOOKUP($A$1,Valores!$A$5:$IU$86,AU87,FALSE)</f>
        <v>100</v>
      </c>
      <c r="AW87" s="135">
        <v>58</v>
      </c>
      <c r="AX87" s="134">
        <f>VLOOKUP($A$1,Valores!$A$5:$EO$86,AW87,FALSE)</f>
        <v>0</v>
      </c>
      <c r="AY87" s="135">
        <v>57</v>
      </c>
      <c r="AZ87" s="135">
        <f>VLOOKUP($A$1,rankings!$A$5:$EN$86,AY87,FALSE)</f>
        <v>81</v>
      </c>
      <c r="BA87" s="134"/>
    </row>
    <row r="88" spans="1:53" s="21" customFormat="1">
      <c r="A88" s="118"/>
      <c r="B88" s="117" t="s">
        <v>388</v>
      </c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88"/>
      <c r="Q88" s="188"/>
      <c r="R88" s="188"/>
      <c r="S88" s="186">
        <f t="shared" si="4"/>
        <v>80.064422211084334</v>
      </c>
      <c r="T88" s="186"/>
      <c r="U88" s="187">
        <f t="shared" si="5"/>
        <v>21</v>
      </c>
      <c r="V88" s="187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64"/>
      <c r="AM88" s="64"/>
      <c r="AN88" s="64"/>
      <c r="AO88" s="64"/>
      <c r="AP88" s="64"/>
      <c r="AQ88" s="64"/>
      <c r="AR88" s="64"/>
      <c r="AS88" s="64"/>
      <c r="AV88" s="134"/>
      <c r="AW88" s="21">
        <v>16</v>
      </c>
      <c r="AX88" s="134">
        <f>VLOOKUP($A$1,Valores!$A$5:$AI$86,AW88,FALSE)</f>
        <v>80.064422211084334</v>
      </c>
      <c r="AY88" s="21">
        <v>15</v>
      </c>
      <c r="AZ88" s="135">
        <f>VLOOKUP($A$1,rankings!$A$5:$AH$86,AY88,FALSE)</f>
        <v>21</v>
      </c>
      <c r="BA88" s="134"/>
    </row>
    <row r="89" spans="1:53" s="21" customFormat="1" ht="14.25" customHeight="1">
      <c r="A89" s="118"/>
      <c r="B89" s="118"/>
      <c r="C89" s="118" t="s">
        <v>754</v>
      </c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64">
        <f t="shared" ref="P89:P91" si="11">AV89/100</f>
        <v>0.91220000000000001</v>
      </c>
      <c r="Q89" s="164"/>
      <c r="R89" s="164"/>
      <c r="S89" s="160">
        <f t="shared" si="4"/>
        <v>89.527671755725194</v>
      </c>
      <c r="T89" s="160"/>
      <c r="U89" s="161">
        <f t="shared" si="5"/>
        <v>41</v>
      </c>
      <c r="V89" s="161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65"/>
      <c r="AM89" s="65"/>
      <c r="AN89" s="65"/>
      <c r="AO89" s="65"/>
      <c r="AP89" s="65"/>
      <c r="AQ89" s="65"/>
      <c r="AR89" s="65"/>
      <c r="AS89" s="65"/>
      <c r="AU89" s="21">
        <v>169</v>
      </c>
      <c r="AV89" s="134">
        <f>VLOOKUP($A$1,Valores!$A$5:$IU$86,AU89,FALSE)</f>
        <v>91.22</v>
      </c>
      <c r="AW89" s="135">
        <v>59</v>
      </c>
      <c r="AX89" s="134">
        <f>VLOOKUP($A$1,Valores!$A$5:$EO$86,AW89,FALSE)</f>
        <v>89.527671755725194</v>
      </c>
      <c r="AY89" s="135">
        <v>58</v>
      </c>
      <c r="AZ89" s="135">
        <f>VLOOKUP($A$1,rankings!$A$5:$EN$86,AY89,FALSE)</f>
        <v>41</v>
      </c>
      <c r="BA89" s="134"/>
    </row>
    <row r="90" spans="1:53" s="21" customFormat="1" ht="14.25" customHeight="1">
      <c r="A90" s="118"/>
      <c r="B90" s="118"/>
      <c r="C90" s="118" t="s">
        <v>755</v>
      </c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64">
        <f t="shared" si="11"/>
        <v>0.1232</v>
      </c>
      <c r="Q90" s="164"/>
      <c r="R90" s="164"/>
      <c r="S90" s="160">
        <f t="shared" si="4"/>
        <v>66.226669744676528</v>
      </c>
      <c r="T90" s="160"/>
      <c r="U90" s="161">
        <f t="shared" si="5"/>
        <v>41</v>
      </c>
      <c r="V90" s="161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65"/>
      <c r="AM90" s="65"/>
      <c r="AN90" s="65"/>
      <c r="AO90" s="65"/>
      <c r="AP90" s="65"/>
      <c r="AQ90" s="65"/>
      <c r="AR90" s="65"/>
      <c r="AS90" s="65"/>
      <c r="AU90" s="21">
        <v>170</v>
      </c>
      <c r="AV90" s="134">
        <f>VLOOKUP($A$1,Valores!$A$5:$IU$86,AU90,FALSE)</f>
        <v>12.32</v>
      </c>
      <c r="AW90" s="135">
        <v>60</v>
      </c>
      <c r="AX90" s="134">
        <f>VLOOKUP($A$1,Valores!$A$5:$EO$86,AW90,FALSE)</f>
        <v>66.226669744676528</v>
      </c>
      <c r="AY90" s="135">
        <v>59</v>
      </c>
      <c r="AZ90" s="135">
        <f>VLOOKUP($A$1,rankings!$A$5:$EN$86,AY90,FALSE)</f>
        <v>41</v>
      </c>
      <c r="BA90" s="134"/>
    </row>
    <row r="91" spans="1:53" s="21" customFormat="1" ht="14.25" customHeight="1">
      <c r="A91" s="118"/>
      <c r="B91" s="118"/>
      <c r="C91" s="118" t="s">
        <v>756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64">
        <f t="shared" si="11"/>
        <v>0.12321772736242721</v>
      </c>
      <c r="Q91" s="164"/>
      <c r="R91" s="164"/>
      <c r="S91" s="160">
        <f t="shared" si="4"/>
        <v>64.503347343935616</v>
      </c>
      <c r="T91" s="160"/>
      <c r="U91" s="161">
        <f t="shared" si="5"/>
        <v>24</v>
      </c>
      <c r="V91" s="161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65"/>
      <c r="AM91" s="65"/>
      <c r="AN91" s="65"/>
      <c r="AO91" s="65"/>
      <c r="AP91" s="65"/>
      <c r="AQ91" s="65"/>
      <c r="AR91" s="65"/>
      <c r="AS91" s="65"/>
      <c r="AU91" s="21">
        <v>171</v>
      </c>
      <c r="AV91" s="134">
        <f>VLOOKUP($A$1,Valores!$A$5:$IU$86,AU91,FALSE)</f>
        <v>12.321772736242721</v>
      </c>
      <c r="AW91" s="135">
        <v>61</v>
      </c>
      <c r="AX91" s="134">
        <f>VLOOKUP($A$1,Valores!$A$5:$EO$86,AW91,FALSE)</f>
        <v>64.503347343935616</v>
      </c>
      <c r="AY91" s="135">
        <v>60</v>
      </c>
      <c r="AZ91" s="135">
        <f>VLOOKUP($A$1,rankings!$A$5:$EN$86,AY91,FALSE)</f>
        <v>24</v>
      </c>
      <c r="BA91" s="134"/>
    </row>
    <row r="92" spans="1:53" s="21" customFormat="1" ht="14.25" customHeight="1">
      <c r="A92" s="118"/>
      <c r="B92" s="118"/>
      <c r="C92" s="118" t="s">
        <v>881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93"/>
      <c r="Q92" s="193"/>
      <c r="R92" s="193"/>
      <c r="S92" s="160">
        <f t="shared" si="4"/>
        <v>100</v>
      </c>
      <c r="T92" s="160"/>
      <c r="U92" s="161">
        <f t="shared" si="5"/>
        <v>1</v>
      </c>
      <c r="V92" s="161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65"/>
      <c r="AM92" s="65"/>
      <c r="AN92" s="65"/>
      <c r="AO92" s="65"/>
      <c r="AP92" s="65"/>
      <c r="AQ92" s="65"/>
      <c r="AR92" s="65"/>
      <c r="AS92" s="65"/>
      <c r="AU92" s="21">
        <v>172</v>
      </c>
      <c r="AV92" s="134">
        <f>VLOOKUP($A$1,Valores!$A$5:$IU$86,AU92,FALSE)</f>
        <v>1</v>
      </c>
      <c r="AW92" s="135">
        <v>62</v>
      </c>
      <c r="AX92" s="134">
        <f>VLOOKUP($A$1,Valores!$A$5:$EO$86,AW92,FALSE)</f>
        <v>100</v>
      </c>
      <c r="AY92" s="135">
        <v>61</v>
      </c>
      <c r="AZ92" s="135">
        <f>VLOOKUP($A$1,rankings!$A$5:$EN$86,AY92,FALSE)</f>
        <v>1</v>
      </c>
      <c r="BA92" s="134"/>
    </row>
    <row r="93" spans="1:53" s="21" customFormat="1">
      <c r="A93" s="119" t="s">
        <v>747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89"/>
      <c r="Q93" s="189"/>
      <c r="R93" s="189"/>
      <c r="S93" s="190">
        <f t="shared" ref="S93:S109" si="12">AX93</f>
        <v>60.638879368924549</v>
      </c>
      <c r="T93" s="190"/>
      <c r="U93" s="191">
        <f t="shared" ref="U93:U109" si="13">AZ93</f>
        <v>54</v>
      </c>
      <c r="V93" s="191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66"/>
      <c r="AM93" s="66"/>
      <c r="AN93" s="66"/>
      <c r="AO93" s="66"/>
      <c r="AP93" s="66"/>
      <c r="AQ93" s="66"/>
      <c r="AR93" s="66"/>
      <c r="AS93" s="66"/>
      <c r="AV93" s="134"/>
      <c r="AW93" s="21">
        <v>6</v>
      </c>
      <c r="AX93" s="134">
        <f>VLOOKUP($A$1,Valores!$A$5:$AI$86,AW93,FALSE)</f>
        <v>60.638879368924549</v>
      </c>
      <c r="AY93" s="21">
        <v>5</v>
      </c>
      <c r="AZ93" s="135">
        <f>VLOOKUP($A$1,rankings!$A$5:$AH$86,AY93,FALSE)</f>
        <v>54</v>
      </c>
      <c r="BA93" s="134"/>
    </row>
    <row r="94" spans="1:53" s="21" customFormat="1">
      <c r="A94" s="118"/>
      <c r="B94" s="117" t="s">
        <v>389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88"/>
      <c r="Q94" s="188"/>
      <c r="R94" s="188"/>
      <c r="S94" s="186">
        <f t="shared" si="12"/>
        <v>7.0765960346635044</v>
      </c>
      <c r="T94" s="186"/>
      <c r="U94" s="187">
        <f t="shared" si="13"/>
        <v>82</v>
      </c>
      <c r="V94" s="187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64"/>
      <c r="AM94" s="64"/>
      <c r="AN94" s="64"/>
      <c r="AO94" s="64"/>
      <c r="AP94" s="64"/>
      <c r="AQ94" s="64"/>
      <c r="AR94" s="64"/>
      <c r="AS94" s="64"/>
      <c r="AV94" s="134"/>
      <c r="AW94" s="21">
        <v>17</v>
      </c>
      <c r="AX94" s="134">
        <f>VLOOKUP($A$1,Valores!$A$5:$AI$86,AW94,FALSE)</f>
        <v>7.0765960346635044</v>
      </c>
      <c r="AY94" s="21">
        <v>16</v>
      </c>
      <c r="AZ94" s="135">
        <f>VLOOKUP($A$1,rankings!$A$5:$AH$86,AY94,FALSE)</f>
        <v>82</v>
      </c>
      <c r="BA94" s="134"/>
    </row>
    <row r="95" spans="1:53" s="21" customFormat="1" ht="14.25" customHeight="1">
      <c r="A95" s="118"/>
      <c r="B95" s="118"/>
      <c r="C95" s="118" t="s">
        <v>417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64">
        <f t="shared" ref="P95" si="14">AV95/100</f>
        <v>0.28520000000000001</v>
      </c>
      <c r="Q95" s="164"/>
      <c r="R95" s="164"/>
      <c r="S95" s="160">
        <f t="shared" si="12"/>
        <v>1.9068100358422915</v>
      </c>
      <c r="T95" s="160"/>
      <c r="U95" s="161">
        <f t="shared" si="13"/>
        <v>81</v>
      </c>
      <c r="V95" s="161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65"/>
      <c r="AM95" s="65"/>
      <c r="AN95" s="65"/>
      <c r="AO95" s="65"/>
      <c r="AP95" s="65"/>
      <c r="AQ95" s="65"/>
      <c r="AR95" s="65"/>
      <c r="AS95" s="65"/>
      <c r="AU95" s="21">
        <v>173</v>
      </c>
      <c r="AV95" s="134">
        <f>VLOOKUP($A$1,Valores!$A$5:$IU$86,AU95,FALSE)</f>
        <v>28.52</v>
      </c>
      <c r="AW95" s="135">
        <v>63</v>
      </c>
      <c r="AX95" s="134">
        <f>VLOOKUP($A$1,Valores!$A$5:$EO$86,AW95,FALSE)</f>
        <v>1.9068100358422915</v>
      </c>
      <c r="AY95" s="135">
        <v>62</v>
      </c>
      <c r="AZ95" s="135">
        <f>VLOOKUP($A$1,rankings!$A$5:$EN$86,AY95,FALSE)</f>
        <v>81</v>
      </c>
      <c r="BA95" s="134"/>
    </row>
    <row r="96" spans="1:53" s="21" customFormat="1" ht="14.25" customHeight="1">
      <c r="A96" s="118"/>
      <c r="B96" s="118"/>
      <c r="C96" s="118" t="s">
        <v>418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70">
        <f t="shared" ref="P96:P103" si="15">AV96</f>
        <v>4462658.3654743489</v>
      </c>
      <c r="Q96" s="170"/>
      <c r="R96" s="170"/>
      <c r="S96" s="160">
        <f t="shared" si="12"/>
        <v>26.399574102811723</v>
      </c>
      <c r="T96" s="160"/>
      <c r="U96" s="161">
        <f t="shared" si="13"/>
        <v>39</v>
      </c>
      <c r="V96" s="161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65"/>
      <c r="AM96" s="65"/>
      <c r="AN96" s="65"/>
      <c r="AO96" s="65"/>
      <c r="AP96" s="65"/>
      <c r="AQ96" s="65"/>
      <c r="AR96" s="65"/>
      <c r="AS96" s="65"/>
      <c r="AU96" s="21">
        <v>174</v>
      </c>
      <c r="AV96" s="139">
        <f>VLOOKUP($A$1,Valores!$A$5:$IU$86,AU96,FALSE)</f>
        <v>4462658.3654743489</v>
      </c>
      <c r="AW96" s="135">
        <v>64</v>
      </c>
      <c r="AX96" s="134">
        <f>VLOOKUP($A$1,Valores!$A$5:$EO$86,AW96,FALSE)</f>
        <v>26.399574102811723</v>
      </c>
      <c r="AY96" s="135">
        <v>63</v>
      </c>
      <c r="AZ96" s="135">
        <f>VLOOKUP($A$1,rankings!$A$5:$EN$86,AY96,FALSE)</f>
        <v>39</v>
      </c>
      <c r="BA96" s="134"/>
    </row>
    <row r="97" spans="1:53" s="21" customFormat="1" ht="14.25" customHeight="1">
      <c r="A97" s="118"/>
      <c r="B97" s="118"/>
      <c r="C97" s="118" t="s">
        <v>419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93" t="str">
        <f>IF(AV97=1,"Tiene","No tiene")</f>
        <v>No tiene</v>
      </c>
      <c r="Q97" s="193"/>
      <c r="R97" s="193"/>
      <c r="S97" s="160">
        <f t="shared" si="12"/>
        <v>0</v>
      </c>
      <c r="T97" s="160"/>
      <c r="U97" s="161">
        <f t="shared" si="13"/>
        <v>41</v>
      </c>
      <c r="V97" s="161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65"/>
      <c r="AM97" s="65"/>
      <c r="AN97" s="65"/>
      <c r="AO97" s="65"/>
      <c r="AP97" s="65"/>
      <c r="AQ97" s="65"/>
      <c r="AR97" s="65"/>
      <c r="AS97" s="65"/>
      <c r="AU97" s="21">
        <v>175</v>
      </c>
      <c r="AV97" s="134">
        <f>VLOOKUP($A$1,Valores!$A$5:$IU$86,AU97,FALSE)</f>
        <v>0</v>
      </c>
      <c r="AW97" s="135">
        <v>65</v>
      </c>
      <c r="AX97" s="134">
        <f>VLOOKUP($A$1,Valores!$A$5:$EO$86,AW97,FALSE)</f>
        <v>0</v>
      </c>
      <c r="AY97" s="135">
        <v>64</v>
      </c>
      <c r="AZ97" s="135">
        <f>VLOOKUP($A$1,rankings!$A$5:$EN$86,AY97,FALSE)</f>
        <v>41</v>
      </c>
      <c r="BA97" s="134"/>
    </row>
    <row r="98" spans="1:53" s="21" customFormat="1" ht="14.25" customHeight="1">
      <c r="A98" s="118"/>
      <c r="B98" s="118"/>
      <c r="C98" s="118" t="s">
        <v>507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72">
        <f t="shared" si="15"/>
        <v>0</v>
      </c>
      <c r="Q98" s="172"/>
      <c r="R98" s="172"/>
      <c r="S98" s="160">
        <f t="shared" si="12"/>
        <v>0</v>
      </c>
      <c r="T98" s="160"/>
      <c r="U98" s="161">
        <f t="shared" si="13"/>
        <v>81</v>
      </c>
      <c r="V98" s="161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65"/>
      <c r="AM98" s="65"/>
      <c r="AN98" s="65"/>
      <c r="AO98" s="65"/>
      <c r="AP98" s="65"/>
      <c r="AQ98" s="65"/>
      <c r="AR98" s="65"/>
      <c r="AS98" s="65"/>
      <c r="AU98" s="21">
        <v>176</v>
      </c>
      <c r="AV98" s="140">
        <f>VLOOKUP($A$1,Valores!$A$5:$IU$86,AU98,FALSE)</f>
        <v>0</v>
      </c>
      <c r="AW98" s="135">
        <v>66</v>
      </c>
      <c r="AX98" s="134">
        <f>VLOOKUP($A$1,Valores!$A$5:$EO$86,AW98,FALSE)</f>
        <v>0</v>
      </c>
      <c r="AY98" s="135">
        <v>65</v>
      </c>
      <c r="AZ98" s="135">
        <f>VLOOKUP($A$1,rankings!$A$5:$EN$86,AY98,FALSE)</f>
        <v>81</v>
      </c>
      <c r="BA98" s="134"/>
    </row>
    <row r="99" spans="1:53" s="21" customFormat="1">
      <c r="A99" s="118"/>
      <c r="B99" s="117" t="s">
        <v>497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88"/>
      <c r="Q99" s="188"/>
      <c r="R99" s="188"/>
      <c r="S99" s="186">
        <f t="shared" si="12"/>
        <v>76.087624606925829</v>
      </c>
      <c r="T99" s="186"/>
      <c r="U99" s="187">
        <f t="shared" si="13"/>
        <v>35</v>
      </c>
      <c r="V99" s="187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64"/>
      <c r="AM99" s="64"/>
      <c r="AN99" s="64"/>
      <c r="AO99" s="64"/>
      <c r="AP99" s="64"/>
      <c r="AQ99" s="64"/>
      <c r="AR99" s="64"/>
      <c r="AS99" s="64"/>
      <c r="AV99" s="140"/>
      <c r="AW99" s="21">
        <v>18</v>
      </c>
      <c r="AX99" s="134">
        <f>VLOOKUP($A$1,Valores!$A$5:$AI$86,AW99,FALSE)</f>
        <v>76.087624606925829</v>
      </c>
      <c r="AY99" s="21">
        <v>17</v>
      </c>
      <c r="AZ99" s="135">
        <f>VLOOKUP($A$1,rankings!$A$5:$AH$86,AY99,FALSE)</f>
        <v>35</v>
      </c>
      <c r="BA99" s="134"/>
    </row>
    <row r="100" spans="1:53" s="21" customFormat="1" ht="14.25" customHeight="1">
      <c r="A100" s="118"/>
      <c r="B100" s="118"/>
      <c r="C100" s="118" t="s">
        <v>420</v>
      </c>
      <c r="D100" s="118"/>
      <c r="E100" s="118"/>
      <c r="F100" s="118"/>
      <c r="G100" s="118"/>
      <c r="H100" s="118"/>
      <c r="I100" s="118"/>
      <c r="J100" s="118" t="s">
        <v>779</v>
      </c>
      <c r="K100" s="118"/>
      <c r="L100" s="118"/>
      <c r="M100" s="118"/>
      <c r="N100" s="118"/>
      <c r="O100" s="118"/>
      <c r="P100" s="172">
        <f t="shared" si="15"/>
        <v>46.2</v>
      </c>
      <c r="Q100" s="172"/>
      <c r="R100" s="172"/>
      <c r="S100" s="160">
        <f t="shared" si="12"/>
        <v>86.707692307692312</v>
      </c>
      <c r="T100" s="160"/>
      <c r="U100" s="161">
        <f t="shared" si="13"/>
        <v>45</v>
      </c>
      <c r="V100" s="161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65"/>
      <c r="AM100" s="65"/>
      <c r="AN100" s="65"/>
      <c r="AO100" s="65"/>
      <c r="AP100" s="65"/>
      <c r="AQ100" s="65"/>
      <c r="AR100" s="65"/>
      <c r="AS100" s="65"/>
      <c r="AU100" s="21">
        <v>177</v>
      </c>
      <c r="AV100" s="134">
        <f>VLOOKUP($A$1,Valores!$A$5:$IU$86,AU100,FALSE)</f>
        <v>46.2</v>
      </c>
      <c r="AW100" s="135">
        <v>67</v>
      </c>
      <c r="AX100" s="134">
        <f>VLOOKUP($A$1,Valores!$A$5:$EO$86,AW100,FALSE)</f>
        <v>86.707692307692312</v>
      </c>
      <c r="AY100" s="135">
        <v>66</v>
      </c>
      <c r="AZ100" s="135">
        <f>VLOOKUP($A$1,rankings!$A$5:$EN$86,AY100,FALSE)</f>
        <v>45</v>
      </c>
      <c r="BA100" s="134"/>
    </row>
    <row r="101" spans="1:53" s="21" customFormat="1" ht="14.25" customHeight="1">
      <c r="A101" s="118"/>
      <c r="B101" s="118"/>
      <c r="C101" s="118" t="s">
        <v>421</v>
      </c>
      <c r="D101" s="118"/>
      <c r="E101" s="118"/>
      <c r="F101" s="118"/>
      <c r="G101" s="118"/>
      <c r="H101" s="118"/>
      <c r="I101" s="118"/>
      <c r="J101" s="118" t="s">
        <v>779</v>
      </c>
      <c r="K101" s="118"/>
      <c r="L101" s="118"/>
      <c r="M101" s="118"/>
      <c r="N101" s="118"/>
      <c r="O101" s="118"/>
      <c r="P101" s="172">
        <f t="shared" si="15"/>
        <v>28.3</v>
      </c>
      <c r="Q101" s="172"/>
      <c r="R101" s="172"/>
      <c r="S101" s="160">
        <f t="shared" si="12"/>
        <v>83.353221957040574</v>
      </c>
      <c r="T101" s="160"/>
      <c r="U101" s="161">
        <f t="shared" si="13"/>
        <v>10</v>
      </c>
      <c r="V101" s="161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65"/>
      <c r="AM101" s="65"/>
      <c r="AN101" s="65"/>
      <c r="AO101" s="65"/>
      <c r="AP101" s="65"/>
      <c r="AQ101" s="65"/>
      <c r="AR101" s="65"/>
      <c r="AS101" s="65"/>
      <c r="AU101" s="21">
        <v>178</v>
      </c>
      <c r="AV101" s="134">
        <f>VLOOKUP($A$1,Valores!$A$5:$IU$86,AU101,FALSE)</f>
        <v>28.3</v>
      </c>
      <c r="AW101" s="135">
        <v>68</v>
      </c>
      <c r="AX101" s="134">
        <f>VLOOKUP($A$1,Valores!$A$5:$EO$86,AW101,FALSE)</f>
        <v>83.353221957040574</v>
      </c>
      <c r="AY101" s="135">
        <v>67</v>
      </c>
      <c r="AZ101" s="135">
        <f>VLOOKUP($A$1,rankings!$A$5:$EN$86,AY101,FALSE)</f>
        <v>10</v>
      </c>
      <c r="BA101" s="134"/>
    </row>
    <row r="102" spans="1:53" s="21" customFormat="1" ht="14.25" customHeight="1">
      <c r="A102" s="118"/>
      <c r="B102" s="118"/>
      <c r="C102" s="118" t="s">
        <v>422</v>
      </c>
      <c r="D102" s="118"/>
      <c r="E102" s="118"/>
      <c r="F102" s="118"/>
      <c r="G102" s="118"/>
      <c r="H102" s="118"/>
      <c r="I102" s="118"/>
      <c r="J102" s="118" t="s">
        <v>778</v>
      </c>
      <c r="K102" s="118"/>
      <c r="L102" s="118"/>
      <c r="M102" s="118"/>
      <c r="N102" s="118"/>
      <c r="O102" s="118"/>
      <c r="P102" s="162">
        <f t="shared" si="15"/>
        <v>219.07869677929901</v>
      </c>
      <c r="Q102" s="162"/>
      <c r="R102" s="162"/>
      <c r="S102" s="160">
        <f t="shared" si="12"/>
        <v>34.449505241798803</v>
      </c>
      <c r="T102" s="160"/>
      <c r="U102" s="161">
        <f t="shared" si="13"/>
        <v>76</v>
      </c>
      <c r="V102" s="161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65"/>
      <c r="AM102" s="65"/>
      <c r="AN102" s="65"/>
      <c r="AO102" s="65"/>
      <c r="AP102" s="65"/>
      <c r="AQ102" s="65"/>
      <c r="AR102" s="65"/>
      <c r="AS102" s="65"/>
      <c r="AU102" s="21">
        <v>179</v>
      </c>
      <c r="AV102" s="134">
        <f>VLOOKUP($A$1,Valores!$A$5:$IU$86,AU102,FALSE)</f>
        <v>219.07869677929901</v>
      </c>
      <c r="AW102" s="135">
        <v>69</v>
      </c>
      <c r="AX102" s="134">
        <f>VLOOKUP($A$1,Valores!$A$5:$EO$86,AW102,FALSE)</f>
        <v>34.449505241798803</v>
      </c>
      <c r="AY102" s="135">
        <v>68</v>
      </c>
      <c r="AZ102" s="135">
        <f>VLOOKUP($A$1,rankings!$A$5:$EN$86,AY102,FALSE)</f>
        <v>76</v>
      </c>
      <c r="BA102" s="134"/>
    </row>
    <row r="103" spans="1:53" s="21" customFormat="1" ht="14.25" customHeight="1">
      <c r="A103" s="120"/>
      <c r="B103" s="120"/>
      <c r="C103" s="120" t="s">
        <v>423</v>
      </c>
      <c r="D103" s="120"/>
      <c r="E103" s="120"/>
      <c r="F103" s="120"/>
      <c r="G103" s="120"/>
      <c r="H103" s="120"/>
      <c r="I103" s="120"/>
      <c r="J103" s="120" t="s">
        <v>870</v>
      </c>
      <c r="K103" s="120"/>
      <c r="L103" s="120"/>
      <c r="M103" s="120"/>
      <c r="N103" s="120"/>
      <c r="O103" s="120"/>
      <c r="P103" s="162">
        <f t="shared" si="15"/>
        <v>13916</v>
      </c>
      <c r="Q103" s="162"/>
      <c r="R103" s="162"/>
      <c r="S103" s="160">
        <f t="shared" si="12"/>
        <v>99.840078921171653</v>
      </c>
      <c r="T103" s="160"/>
      <c r="U103" s="161">
        <f t="shared" si="13"/>
        <v>7</v>
      </c>
      <c r="V103" s="161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65"/>
      <c r="AM103" s="65"/>
      <c r="AN103" s="65"/>
      <c r="AO103" s="65"/>
      <c r="AP103" s="65"/>
      <c r="AQ103" s="65"/>
      <c r="AR103" s="65"/>
      <c r="AS103" s="65"/>
      <c r="AU103" s="21">
        <v>180</v>
      </c>
      <c r="AV103" s="139">
        <f>VLOOKUP($A$1,Valores!$A$5:$IU$86,AU103,FALSE)</f>
        <v>13916</v>
      </c>
      <c r="AW103" s="135">
        <v>70</v>
      </c>
      <c r="AX103" s="134">
        <f>VLOOKUP($A$1,Valores!$A$5:$EO$86,AW103,FALSE)</f>
        <v>99.840078921171653</v>
      </c>
      <c r="AY103" s="135">
        <v>69</v>
      </c>
      <c r="AZ103" s="135">
        <f>VLOOKUP($A$1,rankings!$A$5:$EN$86,AY103,FALSE)</f>
        <v>7</v>
      </c>
      <c r="BA103" s="134"/>
    </row>
    <row r="104" spans="1:53" s="21" customFormat="1">
      <c r="A104" s="118"/>
      <c r="B104" s="117" t="s">
        <v>498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88"/>
      <c r="Q104" s="188"/>
      <c r="R104" s="188"/>
      <c r="S104" s="186">
        <f t="shared" si="12"/>
        <v>89.933239827432971</v>
      </c>
      <c r="T104" s="186"/>
      <c r="U104" s="187">
        <f t="shared" si="13"/>
        <v>41</v>
      </c>
      <c r="V104" s="187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64"/>
      <c r="AM104" s="64"/>
      <c r="AN104" s="64"/>
      <c r="AO104" s="64"/>
      <c r="AP104" s="64"/>
      <c r="AQ104" s="64"/>
      <c r="AR104" s="64"/>
      <c r="AS104" s="64"/>
      <c r="AV104" s="139"/>
      <c r="AW104" s="21">
        <v>19</v>
      </c>
      <c r="AX104" s="134">
        <f>VLOOKUP($A$1,Valores!$A$5:$AI$86,AW104,FALSE)</f>
        <v>89.933239827432971</v>
      </c>
      <c r="AY104" s="21">
        <v>18</v>
      </c>
      <c r="AZ104" s="135">
        <f>VLOOKUP($A$1,rankings!$A$5:$AH$86,AY104,FALSE)</f>
        <v>41</v>
      </c>
      <c r="BA104" s="134"/>
    </row>
    <row r="105" spans="1:53" s="21" customFormat="1" ht="14.25" customHeight="1">
      <c r="A105" s="118"/>
      <c r="B105" s="118"/>
      <c r="C105" s="118" t="s">
        <v>424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64">
        <f t="shared" ref="P105:P109" si="16">AV105/100</f>
        <v>0.92890747516989025</v>
      </c>
      <c r="Q105" s="164"/>
      <c r="R105" s="164"/>
      <c r="S105" s="160">
        <f t="shared" si="12"/>
        <v>84.706946919794234</v>
      </c>
      <c r="T105" s="160"/>
      <c r="U105" s="161">
        <f t="shared" si="13"/>
        <v>38</v>
      </c>
      <c r="V105" s="161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65"/>
      <c r="AM105" s="65"/>
      <c r="AN105" s="65"/>
      <c r="AO105" s="65"/>
      <c r="AP105" s="65"/>
      <c r="AQ105" s="65"/>
      <c r="AR105" s="65"/>
      <c r="AS105" s="65"/>
      <c r="AU105" s="21">
        <v>181</v>
      </c>
      <c r="AV105" s="134">
        <f>VLOOKUP($A$1,Valores!$A$5:$IU$86,AU105,FALSE)</f>
        <v>92.890747516989023</v>
      </c>
      <c r="AW105" s="135">
        <v>71</v>
      </c>
      <c r="AX105" s="134">
        <f>VLOOKUP($A$1,Valores!$A$5:$EO$86,AW105,FALSE)</f>
        <v>84.706946919794234</v>
      </c>
      <c r="AY105" s="135">
        <v>70</v>
      </c>
      <c r="AZ105" s="135">
        <f>VLOOKUP($A$1,rankings!$A$5:$EN$86,AY105,FALSE)</f>
        <v>38</v>
      </c>
      <c r="BA105" s="134"/>
    </row>
    <row r="106" spans="1:53" s="21" customFormat="1" ht="14.25" customHeight="1">
      <c r="A106" s="118"/>
      <c r="B106" s="118"/>
      <c r="C106" s="118" t="s">
        <v>508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64">
        <f t="shared" si="16"/>
        <v>0.98902247778358598</v>
      </c>
      <c r="Q106" s="164"/>
      <c r="R106" s="164"/>
      <c r="S106" s="160">
        <f t="shared" si="12"/>
        <v>97.23944393164534</v>
      </c>
      <c r="T106" s="160"/>
      <c r="U106" s="161">
        <f t="shared" si="13"/>
        <v>30</v>
      </c>
      <c r="V106" s="161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65"/>
      <c r="AM106" s="65"/>
      <c r="AN106" s="65"/>
      <c r="AO106" s="65"/>
      <c r="AP106" s="65"/>
      <c r="AQ106" s="65"/>
      <c r="AR106" s="65"/>
      <c r="AS106" s="65"/>
      <c r="AU106" s="21">
        <v>182</v>
      </c>
      <c r="AV106" s="134">
        <f>VLOOKUP($A$1,Valores!$A$5:$IU$86,AU106,FALSE)</f>
        <v>98.9022477783586</v>
      </c>
      <c r="AW106" s="135">
        <v>72</v>
      </c>
      <c r="AX106" s="134">
        <f>VLOOKUP($A$1,Valores!$A$5:$EO$86,AW106,FALSE)</f>
        <v>97.23944393164534</v>
      </c>
      <c r="AY106" s="135">
        <v>71</v>
      </c>
      <c r="AZ106" s="135">
        <f>VLOOKUP($A$1,rankings!$A$5:$EN$86,AY106,FALSE)</f>
        <v>30</v>
      </c>
      <c r="BA106" s="134"/>
    </row>
    <row r="107" spans="1:53" s="21" customFormat="1" ht="14.25" customHeight="1">
      <c r="A107" s="118"/>
      <c r="B107" s="118"/>
      <c r="C107" s="118" t="s">
        <v>425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64">
        <f t="shared" si="16"/>
        <v>0.99424986931521175</v>
      </c>
      <c r="Q107" s="164"/>
      <c r="R107" s="164"/>
      <c r="S107" s="160">
        <f t="shared" si="12"/>
        <v>95.858491120414257</v>
      </c>
      <c r="T107" s="160"/>
      <c r="U107" s="161">
        <f t="shared" si="13"/>
        <v>46</v>
      </c>
      <c r="V107" s="161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65"/>
      <c r="AM107" s="65"/>
      <c r="AN107" s="65"/>
      <c r="AO107" s="65"/>
      <c r="AP107" s="65"/>
      <c r="AQ107" s="65"/>
      <c r="AR107" s="65"/>
      <c r="AS107" s="65"/>
      <c r="AU107" s="21">
        <v>183</v>
      </c>
      <c r="AV107" s="134">
        <f>VLOOKUP($A$1,Valores!$A$5:$IU$86,AU107,FALSE)</f>
        <v>99.424986931521175</v>
      </c>
      <c r="AW107" s="135">
        <v>73</v>
      </c>
      <c r="AX107" s="134">
        <f>VLOOKUP($A$1,Valores!$A$5:$EO$86,AW107,FALSE)</f>
        <v>95.858491120414257</v>
      </c>
      <c r="AY107" s="135">
        <v>72</v>
      </c>
      <c r="AZ107" s="135">
        <f>VLOOKUP($A$1,rankings!$A$5:$EN$86,AY107,FALSE)</f>
        <v>46</v>
      </c>
      <c r="BA107" s="134"/>
    </row>
    <row r="108" spans="1:53" s="21" customFormat="1" ht="14.25" customHeight="1">
      <c r="A108" s="118"/>
      <c r="B108" s="118"/>
      <c r="C108" s="118" t="s">
        <v>426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64">
        <f t="shared" si="16"/>
        <v>0.96393099843178254</v>
      </c>
      <c r="Q108" s="164"/>
      <c r="R108" s="164"/>
      <c r="S108" s="160">
        <f t="shared" si="12"/>
        <v>87.262910926326668</v>
      </c>
      <c r="T108" s="160"/>
      <c r="U108" s="161">
        <f t="shared" si="13"/>
        <v>47</v>
      </c>
      <c r="V108" s="161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65"/>
      <c r="AM108" s="65"/>
      <c r="AN108" s="65"/>
      <c r="AO108" s="65"/>
      <c r="AP108" s="65"/>
      <c r="AQ108" s="65"/>
      <c r="AR108" s="65"/>
      <c r="AS108" s="65"/>
      <c r="AU108" s="21">
        <v>184</v>
      </c>
      <c r="AV108" s="134">
        <f>VLOOKUP($A$1,Valores!$A$5:$IU$86,AU108,FALSE)</f>
        <v>96.393099843178248</v>
      </c>
      <c r="AW108" s="135">
        <v>74</v>
      </c>
      <c r="AX108" s="134">
        <f>VLOOKUP($A$1,Valores!$A$5:$EO$86,AW108,FALSE)</f>
        <v>87.262910926326668</v>
      </c>
      <c r="AY108" s="135">
        <v>73</v>
      </c>
      <c r="AZ108" s="135">
        <f>VLOOKUP($A$1,rankings!$A$5:$EN$86,AY108,FALSE)</f>
        <v>47</v>
      </c>
      <c r="BA108" s="134"/>
    </row>
    <row r="109" spans="1:53" s="21" customFormat="1" ht="14.25" customHeight="1">
      <c r="A109" s="121"/>
      <c r="B109" s="121"/>
      <c r="C109" s="121" t="s">
        <v>509</v>
      </c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92">
        <f t="shared" si="16"/>
        <v>0.89022477783585996</v>
      </c>
      <c r="Q109" s="192"/>
      <c r="R109" s="192"/>
      <c r="S109" s="168">
        <f t="shared" si="12"/>
        <v>84.598406238984296</v>
      </c>
      <c r="T109" s="168"/>
      <c r="U109" s="169">
        <f t="shared" si="13"/>
        <v>44</v>
      </c>
      <c r="V109" s="169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67"/>
      <c r="AM109" s="67"/>
      <c r="AN109" s="67"/>
      <c r="AO109" s="67"/>
      <c r="AP109" s="67"/>
      <c r="AQ109" s="67"/>
      <c r="AR109" s="67"/>
      <c r="AS109" s="67"/>
      <c r="AU109" s="21">
        <v>185</v>
      </c>
      <c r="AV109" s="134">
        <f>VLOOKUP($A$1,Valores!$A$5:$IU$86,AU109,FALSE)</f>
        <v>89.022477783585998</v>
      </c>
      <c r="AW109" s="135">
        <v>75</v>
      </c>
      <c r="AX109" s="134">
        <f>VLOOKUP($A$1,Valores!$A$5:$EO$86,AW109,FALSE)</f>
        <v>84.598406238984296</v>
      </c>
      <c r="AY109" s="135">
        <v>74</v>
      </c>
      <c r="AZ109" s="135">
        <f>VLOOKUP($A$1,rankings!$A$5:$EN$86,AY109,FALSE)</f>
        <v>44</v>
      </c>
      <c r="BA109" s="134"/>
    </row>
    <row r="110" spans="1:53" s="21" customFormat="1" ht="14.25" customHeight="1">
      <c r="A110" s="181" t="str">
        <f>A56</f>
        <v>SAN MATEO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18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68"/>
      <c r="AM110" s="68"/>
      <c r="AN110" s="68"/>
      <c r="AO110" s="68"/>
      <c r="AP110" s="68"/>
      <c r="AQ110" s="68"/>
      <c r="AR110" s="68"/>
      <c r="AS110" s="68"/>
      <c r="AV110" s="134"/>
      <c r="AW110" s="135"/>
      <c r="AX110" s="134"/>
      <c r="AY110" s="135"/>
      <c r="AZ110" s="135"/>
      <c r="BA110" s="134"/>
    </row>
    <row r="111" spans="1:53" s="21" customFormat="1" ht="14.25" customHeight="1">
      <c r="A111" s="182" t="s">
        <v>753</v>
      </c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18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68"/>
      <c r="AM111" s="68"/>
      <c r="AN111" s="68"/>
      <c r="AO111" s="68"/>
      <c r="AP111" s="68"/>
      <c r="AQ111" s="68"/>
      <c r="AR111" s="68"/>
      <c r="AS111" s="68"/>
      <c r="AV111" s="134"/>
      <c r="AW111" s="135"/>
      <c r="AX111" s="134"/>
      <c r="AY111" s="135"/>
      <c r="AZ111" s="135"/>
      <c r="BA111" s="134"/>
    </row>
    <row r="112" spans="1:53" s="21" customFormat="1" ht="14.25" customHeight="1">
      <c r="A112" s="180" t="s">
        <v>752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22"/>
      <c r="O112" s="122"/>
      <c r="P112" s="180" t="s">
        <v>776</v>
      </c>
      <c r="Q112" s="180"/>
      <c r="R112" s="180"/>
      <c r="S112" s="180" t="s">
        <v>539</v>
      </c>
      <c r="T112" s="180"/>
      <c r="U112" s="180" t="s">
        <v>540</v>
      </c>
      <c r="V112" s="180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62"/>
      <c r="AM112" s="62"/>
      <c r="AN112" s="62"/>
      <c r="AO112" s="62"/>
      <c r="AP112" s="62"/>
      <c r="AQ112" s="62"/>
      <c r="AR112" s="62"/>
      <c r="AS112" s="62"/>
      <c r="AV112" s="134"/>
      <c r="AW112" s="135"/>
      <c r="AX112" s="134"/>
      <c r="AY112" s="135"/>
      <c r="AZ112" s="135"/>
      <c r="BA112" s="134"/>
    </row>
    <row r="113" spans="1:53" s="21" customFormat="1">
      <c r="A113" s="118"/>
      <c r="B113" s="117" t="s">
        <v>499</v>
      </c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88"/>
      <c r="Q113" s="188"/>
      <c r="R113" s="188"/>
      <c r="S113" s="186">
        <f t="shared" ref="S113:S153" si="17">AX113</f>
        <v>69.458057006675872</v>
      </c>
      <c r="T113" s="186"/>
      <c r="U113" s="187">
        <f t="shared" ref="U113:U153" si="18">AZ113</f>
        <v>25</v>
      </c>
      <c r="V113" s="187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64"/>
      <c r="AM113" s="64"/>
      <c r="AN113" s="64"/>
      <c r="AO113" s="64"/>
      <c r="AP113" s="64"/>
      <c r="AQ113" s="64"/>
      <c r="AR113" s="64"/>
      <c r="AS113" s="64"/>
      <c r="AV113" s="134"/>
      <c r="AW113" s="21">
        <v>20</v>
      </c>
      <c r="AX113" s="134">
        <f>VLOOKUP($A$1,Valores!$A$5:$AI$86,AW113,FALSE)</f>
        <v>69.458057006675872</v>
      </c>
      <c r="AY113" s="21">
        <v>19</v>
      </c>
      <c r="AZ113" s="135">
        <f>VLOOKUP($A$1,rankings!$A$5:$AH$86,AY113,FALSE)</f>
        <v>25</v>
      </c>
      <c r="BA113" s="134"/>
    </row>
    <row r="114" spans="1:53" s="21" customFormat="1" ht="14.25" customHeight="1">
      <c r="A114" s="118"/>
      <c r="B114" s="118"/>
      <c r="C114" s="118" t="s">
        <v>427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64">
        <f t="shared" ref="P114:P115" si="19">AV114/100</f>
        <v>1</v>
      </c>
      <c r="Q114" s="164"/>
      <c r="R114" s="164"/>
      <c r="S114" s="160">
        <f t="shared" si="17"/>
        <v>100</v>
      </c>
      <c r="T114" s="160"/>
      <c r="U114" s="161">
        <f t="shared" si="18"/>
        <v>1</v>
      </c>
      <c r="V114" s="161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65"/>
      <c r="AM114" s="65"/>
      <c r="AN114" s="65"/>
      <c r="AO114" s="65"/>
      <c r="AP114" s="65"/>
      <c r="AQ114" s="65"/>
      <c r="AR114" s="65"/>
      <c r="AS114" s="65"/>
      <c r="AU114" s="21">
        <v>186</v>
      </c>
      <c r="AV114" s="134">
        <f>VLOOKUP($A$1,Valores!$A$5:$IU$86,AU114,FALSE)</f>
        <v>100</v>
      </c>
      <c r="AW114" s="135">
        <v>76</v>
      </c>
      <c r="AX114" s="134">
        <f>VLOOKUP($A$1,Valores!$A$5:$EO$86,AW114,FALSE)</f>
        <v>100</v>
      </c>
      <c r="AY114" s="135">
        <v>75</v>
      </c>
      <c r="AZ114" s="135">
        <f>VLOOKUP($A$1,rankings!$A$5:$EN$86,AY114,FALSE)</f>
        <v>1</v>
      </c>
      <c r="BA114" s="134"/>
    </row>
    <row r="115" spans="1:53" s="21" customFormat="1" ht="14.25" customHeight="1">
      <c r="A115" s="118"/>
      <c r="B115" s="118"/>
      <c r="C115" s="118" t="s">
        <v>428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64">
        <f t="shared" si="19"/>
        <v>1</v>
      </c>
      <c r="Q115" s="164"/>
      <c r="R115" s="164"/>
      <c r="S115" s="160">
        <f t="shared" si="17"/>
        <v>100</v>
      </c>
      <c r="T115" s="160"/>
      <c r="U115" s="161">
        <f t="shared" si="18"/>
        <v>1</v>
      </c>
      <c r="V115" s="161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65"/>
      <c r="AM115" s="65"/>
      <c r="AN115" s="65"/>
      <c r="AO115" s="65"/>
      <c r="AP115" s="65"/>
      <c r="AQ115" s="65"/>
      <c r="AR115" s="65"/>
      <c r="AS115" s="65"/>
      <c r="AU115" s="21">
        <v>187</v>
      </c>
      <c r="AV115" s="134">
        <f>VLOOKUP($A$1,Valores!$A$5:$IU$86,AU115,FALSE)</f>
        <v>100</v>
      </c>
      <c r="AW115" s="135">
        <v>77</v>
      </c>
      <c r="AX115" s="134">
        <f>VLOOKUP($A$1,Valores!$A$5:$EO$86,AW115,FALSE)</f>
        <v>100</v>
      </c>
      <c r="AY115" s="135">
        <v>76</v>
      </c>
      <c r="AZ115" s="135">
        <f>VLOOKUP($A$1,rankings!$A$5:$EN$86,AY115,FALSE)</f>
        <v>1</v>
      </c>
      <c r="BA115" s="134"/>
    </row>
    <row r="116" spans="1:53" s="21" customFormat="1" ht="14.25" customHeight="1">
      <c r="A116" s="118"/>
      <c r="B116" s="118"/>
      <c r="C116" s="118" t="s">
        <v>757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70">
        <f t="shared" ref="P116:P149" si="20">AV116</f>
        <v>2653.1199434229138</v>
      </c>
      <c r="Q116" s="170"/>
      <c r="R116" s="170"/>
      <c r="S116" s="160">
        <f t="shared" si="17"/>
        <v>8.3741710200276351</v>
      </c>
      <c r="T116" s="160"/>
      <c r="U116" s="161">
        <f t="shared" si="18"/>
        <v>41</v>
      </c>
      <c r="V116" s="161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65"/>
      <c r="AM116" s="65"/>
      <c r="AN116" s="65"/>
      <c r="AO116" s="65"/>
      <c r="AP116" s="65"/>
      <c r="AQ116" s="65"/>
      <c r="AR116" s="65"/>
      <c r="AS116" s="65"/>
      <c r="AU116" s="21">
        <v>188</v>
      </c>
      <c r="AV116" s="134">
        <f>VLOOKUP($A$1,Valores!$A$5:$IU$86,AU116,FALSE)</f>
        <v>2653.1199434229138</v>
      </c>
      <c r="AW116" s="135">
        <v>78</v>
      </c>
      <c r="AX116" s="134">
        <f>VLOOKUP($A$1,Valores!$A$5:$EO$86,AW116,FALSE)</f>
        <v>8.3741710200276351</v>
      </c>
      <c r="AY116" s="135">
        <v>77</v>
      </c>
      <c r="AZ116" s="135">
        <f>VLOOKUP($A$1,rankings!$A$5:$EN$86,AY116,FALSE)</f>
        <v>41</v>
      </c>
      <c r="BA116" s="134"/>
    </row>
    <row r="117" spans="1:53" s="21" customFormat="1">
      <c r="A117" s="119" t="s">
        <v>748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89"/>
      <c r="Q117" s="189"/>
      <c r="R117" s="189"/>
      <c r="S117" s="190">
        <f t="shared" si="17"/>
        <v>57.251672979045324</v>
      </c>
      <c r="T117" s="190"/>
      <c r="U117" s="191">
        <f t="shared" si="18"/>
        <v>56</v>
      </c>
      <c r="V117" s="191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66"/>
      <c r="AM117" s="66"/>
      <c r="AN117" s="66"/>
      <c r="AO117" s="66"/>
      <c r="AP117" s="66"/>
      <c r="AQ117" s="66"/>
      <c r="AR117" s="66"/>
      <c r="AS117" s="66"/>
      <c r="AV117" s="134"/>
      <c r="AW117" s="21">
        <v>7</v>
      </c>
      <c r="AX117" s="134">
        <f>VLOOKUP($A$1,Valores!$A$5:$AI$86,AW117,FALSE)</f>
        <v>57.251672979045324</v>
      </c>
      <c r="AY117" s="21">
        <v>6</v>
      </c>
      <c r="AZ117" s="135">
        <f>VLOOKUP($A$1,rankings!$A$5:$AH$86,AY117,FALSE)</f>
        <v>56</v>
      </c>
      <c r="BA117" s="134"/>
    </row>
    <row r="118" spans="1:53" s="21" customFormat="1">
      <c r="A118" s="118"/>
      <c r="B118" s="117" t="s">
        <v>390</v>
      </c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88"/>
      <c r="Q118" s="188"/>
      <c r="R118" s="188"/>
      <c r="S118" s="186">
        <f t="shared" si="17"/>
        <v>73.026149465014413</v>
      </c>
      <c r="T118" s="186"/>
      <c r="U118" s="187">
        <f t="shared" si="18"/>
        <v>32</v>
      </c>
      <c r="V118" s="187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64"/>
      <c r="AM118" s="64"/>
      <c r="AN118" s="64"/>
      <c r="AO118" s="64"/>
      <c r="AP118" s="64"/>
      <c r="AQ118" s="64"/>
      <c r="AR118" s="64"/>
      <c r="AS118" s="64"/>
      <c r="AV118" s="134"/>
      <c r="AW118" s="21">
        <v>21</v>
      </c>
      <c r="AX118" s="134">
        <f>VLOOKUP($A$1,Valores!$A$5:$AI$86,AW118,FALSE)</f>
        <v>73.026149465014413</v>
      </c>
      <c r="AY118" s="21">
        <v>20</v>
      </c>
      <c r="AZ118" s="135">
        <f>VLOOKUP($A$1,rankings!$A$5:$AH$86,AY118,FALSE)</f>
        <v>32</v>
      </c>
      <c r="BA118" s="134"/>
    </row>
    <row r="119" spans="1:53" s="21" customFormat="1">
      <c r="A119" s="118"/>
      <c r="B119" s="118"/>
      <c r="C119" s="118" t="s">
        <v>430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64">
        <f>AV119/100</f>
        <v>0.60902746244281047</v>
      </c>
      <c r="Q119" s="164"/>
      <c r="R119" s="164"/>
      <c r="S119" s="160">
        <f t="shared" si="17"/>
        <v>56.184192054045354</v>
      </c>
      <c r="T119" s="160"/>
      <c r="U119" s="161">
        <f t="shared" si="18"/>
        <v>61</v>
      </c>
      <c r="V119" s="161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65"/>
      <c r="AM119" s="65"/>
      <c r="AN119" s="65"/>
      <c r="AO119" s="65"/>
      <c r="AP119" s="65"/>
      <c r="AQ119" s="65"/>
      <c r="AR119" s="65"/>
      <c r="AS119" s="65"/>
      <c r="AU119" s="21">
        <v>189</v>
      </c>
      <c r="AV119" s="134">
        <f>VLOOKUP($A$1,Valores!$A$5:$IU$86,AU119,FALSE)</f>
        <v>60.902746244281047</v>
      </c>
      <c r="AW119" s="135">
        <v>79</v>
      </c>
      <c r="AX119" s="134">
        <f>VLOOKUP($A$1,Valores!$A$5:$EO$86,AW119,FALSE)</f>
        <v>56.184192054045354</v>
      </c>
      <c r="AY119" s="135">
        <v>78</v>
      </c>
      <c r="AZ119" s="135">
        <f>VLOOKUP($A$1,rankings!$A$5:$EN$86,AY119,FALSE)</f>
        <v>61</v>
      </c>
      <c r="BA119" s="134"/>
    </row>
    <row r="120" spans="1:53" s="21" customFormat="1">
      <c r="A120" s="118"/>
      <c r="B120" s="118"/>
      <c r="C120" s="118" t="s">
        <v>431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64">
        <f t="shared" ref="P120:P123" si="21">AV120/100</f>
        <v>1</v>
      </c>
      <c r="Q120" s="164"/>
      <c r="R120" s="164"/>
      <c r="S120" s="160">
        <f t="shared" si="17"/>
        <v>100</v>
      </c>
      <c r="T120" s="160"/>
      <c r="U120" s="161">
        <f t="shared" si="18"/>
        <v>1</v>
      </c>
      <c r="V120" s="161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65"/>
      <c r="AM120" s="65"/>
      <c r="AN120" s="65"/>
      <c r="AO120" s="65"/>
      <c r="AP120" s="65"/>
      <c r="AQ120" s="65"/>
      <c r="AR120" s="65"/>
      <c r="AS120" s="65"/>
      <c r="AU120" s="21">
        <v>190</v>
      </c>
      <c r="AV120" s="134">
        <f>VLOOKUP($A$1,Valores!$A$5:$IU$86,AU120,FALSE)</f>
        <v>100</v>
      </c>
      <c r="AW120" s="135">
        <v>80</v>
      </c>
      <c r="AX120" s="134">
        <f>VLOOKUP($A$1,Valores!$A$5:$EO$86,AW120,FALSE)</f>
        <v>100</v>
      </c>
      <c r="AY120" s="135">
        <v>79</v>
      </c>
      <c r="AZ120" s="135">
        <f>VLOOKUP($A$1,rankings!$A$5:$EN$86,AY120,FALSE)</f>
        <v>1</v>
      </c>
      <c r="BA120" s="134"/>
    </row>
    <row r="121" spans="1:53" s="21" customFormat="1">
      <c r="A121" s="118"/>
      <c r="B121" s="118"/>
      <c r="C121" s="118" t="s">
        <v>432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64">
        <f t="shared" si="21"/>
        <v>0.83142239226453385</v>
      </c>
      <c r="Q121" s="164"/>
      <c r="R121" s="164"/>
      <c r="S121" s="160">
        <f t="shared" si="17"/>
        <v>66.865734638567574</v>
      </c>
      <c r="T121" s="160"/>
      <c r="U121" s="161">
        <f t="shared" si="18"/>
        <v>51</v>
      </c>
      <c r="V121" s="161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65"/>
      <c r="AM121" s="65"/>
      <c r="AN121" s="65"/>
      <c r="AO121" s="65"/>
      <c r="AP121" s="65"/>
      <c r="AQ121" s="65"/>
      <c r="AR121" s="65"/>
      <c r="AS121" s="65"/>
      <c r="AU121" s="21">
        <v>191</v>
      </c>
      <c r="AV121" s="134">
        <f>VLOOKUP($A$1,Valores!$A$5:$IU$86,AU121,FALSE)</f>
        <v>83.142239226453384</v>
      </c>
      <c r="AW121" s="135">
        <v>81</v>
      </c>
      <c r="AX121" s="134">
        <f>VLOOKUP($A$1,Valores!$A$5:$EO$86,AW121,FALSE)</f>
        <v>66.865734638567574</v>
      </c>
      <c r="AY121" s="135">
        <v>80</v>
      </c>
      <c r="AZ121" s="135">
        <f>VLOOKUP($A$1,rankings!$A$5:$EN$86,AY121,FALSE)</f>
        <v>51</v>
      </c>
      <c r="BA121" s="134"/>
    </row>
    <row r="122" spans="1:53" s="21" customFormat="1">
      <c r="A122" s="118"/>
      <c r="B122" s="118"/>
      <c r="C122" s="118" t="s">
        <v>433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64">
        <f t="shared" si="21"/>
        <v>0.68074222668004003</v>
      </c>
      <c r="Q122" s="164"/>
      <c r="R122" s="164"/>
      <c r="S122" s="160">
        <f t="shared" si="17"/>
        <v>68.074222668003998</v>
      </c>
      <c r="T122" s="160"/>
      <c r="U122" s="161">
        <f t="shared" si="18"/>
        <v>49</v>
      </c>
      <c r="V122" s="161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65"/>
      <c r="AM122" s="65"/>
      <c r="AN122" s="65"/>
      <c r="AO122" s="65"/>
      <c r="AP122" s="65"/>
      <c r="AQ122" s="65"/>
      <c r="AR122" s="65"/>
      <c r="AS122" s="65"/>
      <c r="AU122" s="21">
        <v>192</v>
      </c>
      <c r="AV122" s="134">
        <f>VLOOKUP($A$1,Valores!$A$5:$IU$86,AU122,FALSE)</f>
        <v>68.074222668003998</v>
      </c>
      <c r="AW122" s="135">
        <v>82</v>
      </c>
      <c r="AX122" s="134">
        <f>VLOOKUP($A$1,Valores!$A$5:$EO$86,AW122,FALSE)</f>
        <v>68.074222668003998</v>
      </c>
      <c r="AY122" s="135">
        <v>81</v>
      </c>
      <c r="AZ122" s="135">
        <f>VLOOKUP($A$1,rankings!$A$5:$EN$86,AY122,FALSE)</f>
        <v>49</v>
      </c>
      <c r="BA122" s="134"/>
    </row>
    <row r="123" spans="1:53" s="21" customFormat="1">
      <c r="A123" s="118"/>
      <c r="B123" s="118"/>
      <c r="C123" s="118" t="s">
        <v>434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64">
        <f t="shared" si="21"/>
        <v>0.73774100078011817</v>
      </c>
      <c r="Q123" s="164"/>
      <c r="R123" s="164"/>
      <c r="S123" s="160">
        <f t="shared" si="17"/>
        <v>59.540579308783315</v>
      </c>
      <c r="T123" s="160"/>
      <c r="U123" s="161">
        <f t="shared" si="18"/>
        <v>53</v>
      </c>
      <c r="V123" s="161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65"/>
      <c r="AM123" s="65"/>
      <c r="AN123" s="65"/>
      <c r="AO123" s="65"/>
      <c r="AP123" s="65"/>
      <c r="AQ123" s="65"/>
      <c r="AR123" s="65"/>
      <c r="AS123" s="65"/>
      <c r="AU123" s="21">
        <v>193</v>
      </c>
      <c r="AV123" s="134">
        <f>VLOOKUP($A$1,Valores!$A$5:$IU$86,AU123,FALSE)</f>
        <v>73.774100078011813</v>
      </c>
      <c r="AW123" s="135">
        <v>83</v>
      </c>
      <c r="AX123" s="134">
        <f>VLOOKUP($A$1,Valores!$A$5:$EO$86,AW123,FALSE)</f>
        <v>59.540579308783315</v>
      </c>
      <c r="AY123" s="135">
        <v>82</v>
      </c>
      <c r="AZ123" s="135">
        <f>VLOOKUP($A$1,rankings!$A$5:$EN$86,AY123,FALSE)</f>
        <v>53</v>
      </c>
      <c r="BA123" s="134"/>
    </row>
    <row r="124" spans="1:53" s="21" customFormat="1">
      <c r="A124" s="118"/>
      <c r="B124" s="118"/>
      <c r="C124" s="118" t="s">
        <v>435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64">
        <f>AV124/100</f>
        <v>0.97175458863656061</v>
      </c>
      <c r="Q124" s="164"/>
      <c r="R124" s="164"/>
      <c r="S124" s="160">
        <f t="shared" si="17"/>
        <v>87.49216812068623</v>
      </c>
      <c r="T124" s="160"/>
      <c r="U124" s="161">
        <f t="shared" si="18"/>
        <v>25</v>
      </c>
      <c r="V124" s="161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65"/>
      <c r="AM124" s="65"/>
      <c r="AN124" s="65"/>
      <c r="AO124" s="65"/>
      <c r="AP124" s="65"/>
      <c r="AQ124" s="65"/>
      <c r="AR124" s="65"/>
      <c r="AS124" s="65"/>
      <c r="AU124" s="21">
        <v>194</v>
      </c>
      <c r="AV124" s="134">
        <f>VLOOKUP($A$1,Valores!$A$5:$IU$86,AU124,FALSE)</f>
        <v>97.175458863656061</v>
      </c>
      <c r="AW124" s="135">
        <v>84</v>
      </c>
      <c r="AX124" s="134">
        <f>VLOOKUP($A$1,Valores!$A$5:$EO$86,AW124,FALSE)</f>
        <v>87.49216812068623</v>
      </c>
      <c r="AY124" s="135">
        <v>83</v>
      </c>
      <c r="AZ124" s="135">
        <f>VLOOKUP($A$1,rankings!$A$5:$EN$86,AY124,FALSE)</f>
        <v>25</v>
      </c>
      <c r="BA124" s="134"/>
    </row>
    <row r="125" spans="1:53" s="21" customFormat="1">
      <c r="A125" s="118"/>
      <c r="B125" s="117" t="s">
        <v>391</v>
      </c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88"/>
      <c r="Q125" s="188"/>
      <c r="R125" s="188"/>
      <c r="S125" s="186">
        <f t="shared" si="17"/>
        <v>86.313691111343545</v>
      </c>
      <c r="T125" s="186"/>
      <c r="U125" s="187">
        <f t="shared" si="18"/>
        <v>31</v>
      </c>
      <c r="V125" s="187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64"/>
      <c r="AM125" s="64"/>
      <c r="AN125" s="64"/>
      <c r="AO125" s="64"/>
      <c r="AP125" s="64"/>
      <c r="AQ125" s="64"/>
      <c r="AR125" s="64"/>
      <c r="AS125" s="64"/>
      <c r="AV125" s="134"/>
      <c r="AW125" s="21">
        <v>22</v>
      </c>
      <c r="AX125" s="134">
        <f>VLOOKUP($A$1,Valores!$A$5:$AI$86,AW125,FALSE)</f>
        <v>86.313691111343545</v>
      </c>
      <c r="AY125" s="21">
        <v>21</v>
      </c>
      <c r="AZ125" s="135">
        <f>VLOOKUP($A$1,rankings!$A$5:$AH$86,AY125,FALSE)</f>
        <v>31</v>
      </c>
      <c r="BA125" s="134"/>
    </row>
    <row r="126" spans="1:53" s="21" customFormat="1">
      <c r="A126" s="118"/>
      <c r="B126" s="118"/>
      <c r="C126" s="118" t="s">
        <v>436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64">
        <f>AV126/100</f>
        <v>1</v>
      </c>
      <c r="Q126" s="164"/>
      <c r="R126" s="164"/>
      <c r="S126" s="160">
        <f t="shared" si="17"/>
        <v>100</v>
      </c>
      <c r="T126" s="160"/>
      <c r="U126" s="161">
        <f t="shared" si="18"/>
        <v>1</v>
      </c>
      <c r="V126" s="161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65"/>
      <c r="AM126" s="65"/>
      <c r="AN126" s="65"/>
      <c r="AO126" s="65"/>
      <c r="AP126" s="65"/>
      <c r="AQ126" s="65"/>
      <c r="AR126" s="65"/>
      <c r="AS126" s="65"/>
      <c r="AU126" s="21">
        <v>195</v>
      </c>
      <c r="AV126" s="134">
        <f>VLOOKUP($A$1,Valores!$A$5:$IU$86,AU126,FALSE)</f>
        <v>100</v>
      </c>
      <c r="AW126" s="135">
        <v>85</v>
      </c>
      <c r="AX126" s="134">
        <f>VLOOKUP($A$1,Valores!$A$5:$EO$86,AW126,FALSE)</f>
        <v>100</v>
      </c>
      <c r="AY126" s="135">
        <v>84</v>
      </c>
      <c r="AZ126" s="135">
        <f>VLOOKUP($A$1,rankings!$A$5:$EN$86,AY126,FALSE)</f>
        <v>1</v>
      </c>
      <c r="BA126" s="134"/>
    </row>
    <row r="127" spans="1:53" s="21" customFormat="1">
      <c r="A127" s="118"/>
      <c r="B127" s="118"/>
      <c r="C127" s="118" t="s">
        <v>437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64">
        <f t="shared" ref="P127:P133" si="22">AV127/100</f>
        <v>0.96239910206810908</v>
      </c>
      <c r="Q127" s="164"/>
      <c r="R127" s="164"/>
      <c r="S127" s="160">
        <f t="shared" si="17"/>
        <v>94.895947199010237</v>
      </c>
      <c r="T127" s="160"/>
      <c r="U127" s="161">
        <f t="shared" si="18"/>
        <v>20</v>
      </c>
      <c r="V127" s="161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65"/>
      <c r="AM127" s="65"/>
      <c r="AN127" s="65"/>
      <c r="AO127" s="65"/>
      <c r="AP127" s="65"/>
      <c r="AQ127" s="65"/>
      <c r="AR127" s="65"/>
      <c r="AS127" s="65"/>
      <c r="AU127" s="21">
        <v>196</v>
      </c>
      <c r="AV127" s="134">
        <f>VLOOKUP($A$1,Valores!$A$5:$IU$86,AU127,FALSE)</f>
        <v>96.239910206810904</v>
      </c>
      <c r="AW127" s="135">
        <v>86</v>
      </c>
      <c r="AX127" s="134">
        <f>VLOOKUP($A$1,Valores!$A$5:$EO$86,AW127,FALSE)</f>
        <v>94.895947199010237</v>
      </c>
      <c r="AY127" s="135">
        <v>85</v>
      </c>
      <c r="AZ127" s="135">
        <f>VLOOKUP($A$1,rankings!$A$5:$EN$86,AY127,FALSE)</f>
        <v>20</v>
      </c>
      <c r="BA127" s="134"/>
    </row>
    <row r="128" spans="1:53" s="21" customFormat="1">
      <c r="A128" s="118"/>
      <c r="B128" s="118"/>
      <c r="C128" s="118" t="s">
        <v>438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64">
        <f t="shared" si="22"/>
        <v>0.91188783742531943</v>
      </c>
      <c r="Q128" s="164"/>
      <c r="R128" s="164"/>
      <c r="S128" s="160">
        <f t="shared" si="17"/>
        <v>79.632460895046592</v>
      </c>
      <c r="T128" s="160"/>
      <c r="U128" s="161">
        <f t="shared" si="18"/>
        <v>42</v>
      </c>
      <c r="V128" s="161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65"/>
      <c r="AM128" s="65"/>
      <c r="AN128" s="65"/>
      <c r="AO128" s="65"/>
      <c r="AP128" s="65"/>
      <c r="AQ128" s="65"/>
      <c r="AR128" s="65"/>
      <c r="AS128" s="65"/>
      <c r="AU128" s="21">
        <v>197</v>
      </c>
      <c r="AV128" s="134">
        <f>VLOOKUP($A$1,Valores!$A$5:$IU$86,AU128,FALSE)</f>
        <v>91.188783742531939</v>
      </c>
      <c r="AW128" s="135">
        <v>87</v>
      </c>
      <c r="AX128" s="134">
        <f>VLOOKUP($A$1,Valores!$A$5:$EO$86,AW128,FALSE)</f>
        <v>79.632460895046592</v>
      </c>
      <c r="AY128" s="135">
        <v>86</v>
      </c>
      <c r="AZ128" s="135">
        <f>VLOOKUP($A$1,rankings!$A$5:$EN$86,AY128,FALSE)</f>
        <v>42</v>
      </c>
      <c r="BA128" s="134"/>
    </row>
    <row r="129" spans="1:53" s="21" customFormat="1">
      <c r="A129" s="118"/>
      <c r="B129" s="118"/>
      <c r="C129" s="118" t="s">
        <v>439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64">
        <f t="shared" si="22"/>
        <v>0.96441706070592725</v>
      </c>
      <c r="Q129" s="164"/>
      <c r="R129" s="164"/>
      <c r="S129" s="160">
        <f t="shared" si="17"/>
        <v>93.641731237971712</v>
      </c>
      <c r="T129" s="160"/>
      <c r="U129" s="161">
        <f t="shared" si="18"/>
        <v>23</v>
      </c>
      <c r="V129" s="161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65"/>
      <c r="AM129" s="65"/>
      <c r="AN129" s="65"/>
      <c r="AO129" s="65"/>
      <c r="AP129" s="65"/>
      <c r="AQ129" s="65"/>
      <c r="AR129" s="65"/>
      <c r="AS129" s="65"/>
      <c r="AU129" s="21">
        <v>198</v>
      </c>
      <c r="AV129" s="134">
        <f>VLOOKUP($A$1,Valores!$A$5:$IU$86,AU129,FALSE)</f>
        <v>96.44170607059273</v>
      </c>
      <c r="AW129" s="135">
        <v>88</v>
      </c>
      <c r="AX129" s="134">
        <f>VLOOKUP($A$1,Valores!$A$5:$EO$86,AW129,FALSE)</f>
        <v>93.641731237971712</v>
      </c>
      <c r="AY129" s="135">
        <v>87</v>
      </c>
      <c r="AZ129" s="135">
        <f>VLOOKUP($A$1,rankings!$A$5:$EN$86,AY129,FALSE)</f>
        <v>23</v>
      </c>
      <c r="BA129" s="134"/>
    </row>
    <row r="130" spans="1:53" s="21" customFormat="1">
      <c r="A130" s="118"/>
      <c r="B130" s="118"/>
      <c r="C130" s="118" t="s">
        <v>440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64">
        <f t="shared" si="22"/>
        <v>0.96100802407221653</v>
      </c>
      <c r="Q130" s="164"/>
      <c r="R130" s="164"/>
      <c r="S130" s="160">
        <f t="shared" si="17"/>
        <v>80.826538684581735</v>
      </c>
      <c r="T130" s="160"/>
      <c r="U130" s="161">
        <f t="shared" si="18"/>
        <v>44</v>
      </c>
      <c r="V130" s="161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65"/>
      <c r="AM130" s="65"/>
      <c r="AN130" s="65"/>
      <c r="AO130" s="65"/>
      <c r="AP130" s="65"/>
      <c r="AQ130" s="65"/>
      <c r="AR130" s="65"/>
      <c r="AS130" s="65"/>
      <c r="AU130" s="21">
        <v>199</v>
      </c>
      <c r="AV130" s="134">
        <f>VLOOKUP($A$1,Valores!$A$5:$IU$86,AU130,FALSE)</f>
        <v>96.10080240722165</v>
      </c>
      <c r="AW130" s="135">
        <v>89</v>
      </c>
      <c r="AX130" s="134">
        <f>VLOOKUP($A$1,Valores!$A$5:$EO$86,AW130,FALSE)</f>
        <v>80.826538684581735</v>
      </c>
      <c r="AY130" s="135">
        <v>88</v>
      </c>
      <c r="AZ130" s="135">
        <f>VLOOKUP($A$1,rankings!$A$5:$EN$86,AY130,FALSE)</f>
        <v>44</v>
      </c>
      <c r="BA130" s="134"/>
    </row>
    <row r="131" spans="1:53" s="21" customFormat="1">
      <c r="A131" s="118"/>
      <c r="B131" s="118"/>
      <c r="C131" s="118" t="s">
        <v>441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64">
        <f t="shared" si="22"/>
        <v>1</v>
      </c>
      <c r="Q131" s="164"/>
      <c r="R131" s="164"/>
      <c r="S131" s="160">
        <f t="shared" si="17"/>
        <v>100</v>
      </c>
      <c r="T131" s="160"/>
      <c r="U131" s="161">
        <f t="shared" si="18"/>
        <v>1</v>
      </c>
      <c r="V131" s="161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65"/>
      <c r="AM131" s="65"/>
      <c r="AN131" s="65"/>
      <c r="AO131" s="65"/>
      <c r="AP131" s="65"/>
      <c r="AQ131" s="65"/>
      <c r="AR131" s="65"/>
      <c r="AS131" s="65"/>
      <c r="AU131" s="21">
        <v>200</v>
      </c>
      <c r="AV131" s="134">
        <f>VLOOKUP($A$1,Valores!$A$5:$IU$86,AU131,FALSE)</f>
        <v>100</v>
      </c>
      <c r="AW131" s="135">
        <v>90</v>
      </c>
      <c r="AX131" s="134">
        <f>VLOOKUP($A$1,Valores!$A$5:$EO$86,AW131,FALSE)</f>
        <v>100</v>
      </c>
      <c r="AY131" s="135">
        <v>89</v>
      </c>
      <c r="AZ131" s="135">
        <f>VLOOKUP($A$1,rankings!$A$5:$EN$86,AY131,FALSE)</f>
        <v>1</v>
      </c>
      <c r="BA131" s="134"/>
    </row>
    <row r="132" spans="1:53" s="21" customFormat="1">
      <c r="A132" s="118"/>
      <c r="B132" s="118"/>
      <c r="C132" s="118" t="s">
        <v>442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64">
        <f t="shared" si="22"/>
        <v>0.98033574407432811</v>
      </c>
      <c r="Q132" s="164"/>
      <c r="R132" s="164"/>
      <c r="S132" s="160">
        <f t="shared" si="17"/>
        <v>100</v>
      </c>
      <c r="T132" s="160"/>
      <c r="U132" s="161">
        <f t="shared" si="18"/>
        <v>1</v>
      </c>
      <c r="V132" s="161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65"/>
      <c r="AM132" s="65"/>
      <c r="AN132" s="65"/>
      <c r="AO132" s="65"/>
      <c r="AP132" s="65"/>
      <c r="AQ132" s="65"/>
      <c r="AR132" s="65"/>
      <c r="AS132" s="65"/>
      <c r="AU132" s="21">
        <v>201</v>
      </c>
      <c r="AV132" s="134">
        <f>VLOOKUP($A$1,Valores!$A$5:$IU$86,AU132,FALSE)</f>
        <v>98.033574407432809</v>
      </c>
      <c r="AW132" s="135">
        <v>91</v>
      </c>
      <c r="AX132" s="134">
        <f>VLOOKUP($A$1,Valores!$A$5:$EO$86,AW132,FALSE)</f>
        <v>100</v>
      </c>
      <c r="AY132" s="135">
        <v>90</v>
      </c>
      <c r="AZ132" s="135">
        <f>VLOOKUP($A$1,rankings!$A$5:$EN$86,AY132,FALSE)</f>
        <v>1</v>
      </c>
      <c r="BA132" s="134"/>
    </row>
    <row r="133" spans="1:53" s="21" customFormat="1">
      <c r="A133" s="118"/>
      <c r="B133" s="118"/>
      <c r="C133" s="118" t="s">
        <v>443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64">
        <f t="shared" si="22"/>
        <v>0.88302407221664991</v>
      </c>
      <c r="Q133" s="164"/>
      <c r="R133" s="164"/>
      <c r="S133" s="160">
        <f t="shared" si="17"/>
        <v>41.512850874138039</v>
      </c>
      <c r="T133" s="160"/>
      <c r="U133" s="161">
        <f t="shared" si="18"/>
        <v>75</v>
      </c>
      <c r="V133" s="161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65"/>
      <c r="AM133" s="65"/>
      <c r="AN133" s="65"/>
      <c r="AO133" s="65"/>
      <c r="AP133" s="65"/>
      <c r="AQ133" s="65"/>
      <c r="AR133" s="65"/>
      <c r="AS133" s="65"/>
      <c r="AU133" s="21">
        <v>202</v>
      </c>
      <c r="AV133" s="134">
        <f>VLOOKUP($A$1,Valores!$A$5:$IU$86,AU133,FALSE)</f>
        <v>88.302407221664993</v>
      </c>
      <c r="AW133" s="135">
        <v>92</v>
      </c>
      <c r="AX133" s="134">
        <f>VLOOKUP($A$1,Valores!$A$5:$EO$86,AW133,FALSE)</f>
        <v>41.512850874138039</v>
      </c>
      <c r="AY133" s="135">
        <v>91</v>
      </c>
      <c r="AZ133" s="135">
        <f>VLOOKUP($A$1,rankings!$A$5:$EN$86,AY133,FALSE)</f>
        <v>75</v>
      </c>
      <c r="BA133" s="134"/>
    </row>
    <row r="134" spans="1:53" s="21" customFormat="1">
      <c r="A134" s="118"/>
      <c r="B134" s="117" t="s">
        <v>392</v>
      </c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88"/>
      <c r="Q134" s="188"/>
      <c r="R134" s="188"/>
      <c r="S134" s="186">
        <f t="shared" si="17"/>
        <v>46.162597745963737</v>
      </c>
      <c r="T134" s="186"/>
      <c r="U134" s="187">
        <f t="shared" si="18"/>
        <v>22</v>
      </c>
      <c r="V134" s="187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64"/>
      <c r="AM134" s="64"/>
      <c r="AN134" s="64"/>
      <c r="AO134" s="64"/>
      <c r="AP134" s="64"/>
      <c r="AQ134" s="64"/>
      <c r="AR134" s="64"/>
      <c r="AS134" s="64"/>
      <c r="AV134" s="134"/>
      <c r="AW134" s="21">
        <v>23</v>
      </c>
      <c r="AX134" s="134">
        <f>VLOOKUP($A$1,Valores!$A$5:$AI$86,AW134,FALSE)</f>
        <v>46.162597745963737</v>
      </c>
      <c r="AY134" s="21">
        <v>22</v>
      </c>
      <c r="AZ134" s="135">
        <f>VLOOKUP($A$1,rankings!$A$5:$AH$86,AY134,FALSE)</f>
        <v>22</v>
      </c>
      <c r="BA134" s="134"/>
    </row>
    <row r="135" spans="1:53" s="21" customFormat="1">
      <c r="A135" s="118"/>
      <c r="B135" s="118"/>
      <c r="C135" s="118" t="s">
        <v>444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64">
        <f t="shared" ref="P135" si="23">AV135/100</f>
        <v>1.0371144798745426</v>
      </c>
      <c r="Q135" s="164"/>
      <c r="R135" s="164"/>
      <c r="S135" s="160">
        <f t="shared" si="17"/>
        <v>59.577214308244862</v>
      </c>
      <c r="T135" s="160"/>
      <c r="U135" s="161">
        <f t="shared" si="18"/>
        <v>9</v>
      </c>
      <c r="V135" s="161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65"/>
      <c r="AM135" s="65"/>
      <c r="AN135" s="65"/>
      <c r="AO135" s="65"/>
      <c r="AP135" s="65"/>
      <c r="AQ135" s="65"/>
      <c r="AR135" s="65"/>
      <c r="AS135" s="65"/>
      <c r="AU135" s="21">
        <v>203</v>
      </c>
      <c r="AV135" s="134">
        <f>VLOOKUP($A$1,Valores!$A$5:$IU$86,AU135,FALSE)</f>
        <v>103.71144798745426</v>
      </c>
      <c r="AW135" s="135">
        <v>93</v>
      </c>
      <c r="AX135" s="134">
        <f>VLOOKUP($A$1,Valores!$A$5:$EO$86,AW135,FALSE)</f>
        <v>59.577214308244862</v>
      </c>
      <c r="AY135" s="135">
        <v>92</v>
      </c>
      <c r="AZ135" s="135">
        <f>VLOOKUP($A$1,rankings!$A$5:$EN$86,AY135,FALSE)</f>
        <v>9</v>
      </c>
      <c r="BA135" s="134"/>
    </row>
    <row r="136" spans="1:53" s="21" customFormat="1">
      <c r="A136" s="118"/>
      <c r="B136" s="118"/>
      <c r="C136" s="118" t="s">
        <v>758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64">
        <f t="shared" ref="P136" si="24">AV136/100</f>
        <v>0.24466750313676286</v>
      </c>
      <c r="Q136" s="164"/>
      <c r="R136" s="164"/>
      <c r="S136" s="160">
        <f t="shared" si="17"/>
        <v>62.243912262979684</v>
      </c>
      <c r="T136" s="160"/>
      <c r="U136" s="161">
        <f t="shared" si="18"/>
        <v>31</v>
      </c>
      <c r="V136" s="161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65"/>
      <c r="AM136" s="65"/>
      <c r="AN136" s="65"/>
      <c r="AO136" s="65"/>
      <c r="AP136" s="65"/>
      <c r="AQ136" s="65"/>
      <c r="AR136" s="65"/>
      <c r="AS136" s="65"/>
      <c r="AU136" s="21">
        <v>204</v>
      </c>
      <c r="AV136" s="134">
        <f>VLOOKUP($A$1,Valores!$A$5:$IU$86,AU136,FALSE)</f>
        <v>24.466750313676286</v>
      </c>
      <c r="AW136" s="135">
        <v>94</v>
      </c>
      <c r="AX136" s="134">
        <f>VLOOKUP($A$1,Valores!$A$5:$EO$86,AW136,FALSE)</f>
        <v>62.243912262979684</v>
      </c>
      <c r="AY136" s="135">
        <v>93</v>
      </c>
      <c r="AZ136" s="135">
        <f>VLOOKUP($A$1,rankings!$A$5:$EN$86,AY136,FALSE)</f>
        <v>31</v>
      </c>
      <c r="BA136" s="134"/>
    </row>
    <row r="137" spans="1:53" s="21" customFormat="1">
      <c r="A137" s="118"/>
      <c r="B137" s="118"/>
      <c r="C137" s="118" t="s">
        <v>445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63">
        <f t="shared" si="20"/>
        <v>5</v>
      </c>
      <c r="Q137" s="163"/>
      <c r="R137" s="163"/>
      <c r="S137" s="160">
        <f t="shared" si="17"/>
        <v>16.666666666666664</v>
      </c>
      <c r="T137" s="160"/>
      <c r="U137" s="161">
        <f t="shared" si="18"/>
        <v>61</v>
      </c>
      <c r="V137" s="161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65"/>
      <c r="AM137" s="65"/>
      <c r="AN137" s="65"/>
      <c r="AO137" s="65"/>
      <c r="AP137" s="65"/>
      <c r="AQ137" s="65"/>
      <c r="AR137" s="65"/>
      <c r="AS137" s="65"/>
      <c r="AU137" s="21">
        <v>205</v>
      </c>
      <c r="AV137" s="134">
        <f>VLOOKUP($A$1,Valores!$A$5:$IU$86,AU137,FALSE)</f>
        <v>5</v>
      </c>
      <c r="AW137" s="135">
        <v>95</v>
      </c>
      <c r="AX137" s="134">
        <f>VLOOKUP($A$1,Valores!$A$5:$EO$86,AW137,FALSE)</f>
        <v>16.666666666666664</v>
      </c>
      <c r="AY137" s="135">
        <v>94</v>
      </c>
      <c r="AZ137" s="135">
        <f>VLOOKUP($A$1,rankings!$A$5:$EN$86,AY137,FALSE)</f>
        <v>61</v>
      </c>
      <c r="BA137" s="134"/>
    </row>
    <row r="138" spans="1:53" s="21" customFormat="1">
      <c r="A138" s="118"/>
      <c r="B138" s="117" t="s">
        <v>500</v>
      </c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88"/>
      <c r="Q138" s="188"/>
      <c r="R138" s="188"/>
      <c r="S138" s="186">
        <f t="shared" si="17"/>
        <v>20.802907371034905</v>
      </c>
      <c r="T138" s="186"/>
      <c r="U138" s="187">
        <f t="shared" si="18"/>
        <v>80</v>
      </c>
      <c r="V138" s="187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64"/>
      <c r="AM138" s="64"/>
      <c r="AN138" s="64"/>
      <c r="AO138" s="64"/>
      <c r="AP138" s="64"/>
      <c r="AQ138" s="64"/>
      <c r="AR138" s="64"/>
      <c r="AS138" s="64"/>
      <c r="AV138" s="134"/>
      <c r="AW138" s="21">
        <v>24</v>
      </c>
      <c r="AX138" s="134">
        <f>VLOOKUP($A$1,Valores!$A$5:$AI$86,AW138,FALSE)</f>
        <v>20.802907371034905</v>
      </c>
      <c r="AY138" s="21">
        <v>23</v>
      </c>
      <c r="AZ138" s="135">
        <f>VLOOKUP($A$1,rankings!$A$5:$AH$86,AY138,FALSE)</f>
        <v>80</v>
      </c>
      <c r="BA138" s="134"/>
    </row>
    <row r="139" spans="1:53" s="21" customFormat="1">
      <c r="A139" s="118"/>
      <c r="B139" s="118"/>
      <c r="C139" s="118" t="s">
        <v>446</v>
      </c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64">
        <f t="shared" ref="P139" si="25">AV139/100</f>
        <v>0.76842655514898051</v>
      </c>
      <c r="Q139" s="164"/>
      <c r="R139" s="164"/>
      <c r="S139" s="160">
        <f t="shared" si="17"/>
        <v>54.305251957349817</v>
      </c>
      <c r="T139" s="160"/>
      <c r="U139" s="123">
        <f t="shared" si="18"/>
        <v>67</v>
      </c>
      <c r="V139" s="118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68"/>
      <c r="AM139" s="68"/>
      <c r="AN139" s="68"/>
      <c r="AO139" s="68"/>
      <c r="AP139" s="68"/>
      <c r="AQ139" s="68"/>
      <c r="AR139" s="68"/>
      <c r="AS139" s="68"/>
      <c r="AU139" s="21">
        <v>206</v>
      </c>
      <c r="AV139" s="134">
        <f>VLOOKUP($A$1,Valores!$A$5:$IU$86,AU139,FALSE)</f>
        <v>76.842655514898055</v>
      </c>
      <c r="AW139" s="135">
        <v>96</v>
      </c>
      <c r="AX139" s="134">
        <f>VLOOKUP($A$1,Valores!$A$5:$EO$86,AW139,FALSE)</f>
        <v>54.305251957349817</v>
      </c>
      <c r="AY139" s="135">
        <v>95</v>
      </c>
      <c r="AZ139" s="135">
        <f>VLOOKUP($A$1,rankings!$A$5:$EN$86,AY139,FALSE)</f>
        <v>67</v>
      </c>
      <c r="BA139" s="134"/>
    </row>
    <row r="140" spans="1:53" s="21" customFormat="1">
      <c r="A140" s="118"/>
      <c r="B140" s="118"/>
      <c r="C140" s="118" t="s">
        <v>447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64">
        <f t="shared" ref="P140:P141" si="26">AV140/100</f>
        <v>0.10716152639832725</v>
      </c>
      <c r="Q140" s="164"/>
      <c r="R140" s="164"/>
      <c r="S140" s="160">
        <f t="shared" si="17"/>
        <v>8.1034701557548825</v>
      </c>
      <c r="T140" s="160"/>
      <c r="U140" s="123">
        <f t="shared" si="18"/>
        <v>78</v>
      </c>
      <c r="V140" s="118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68"/>
      <c r="AM140" s="68"/>
      <c r="AN140" s="68"/>
      <c r="AO140" s="68"/>
      <c r="AP140" s="68"/>
      <c r="AQ140" s="68"/>
      <c r="AR140" s="68"/>
      <c r="AS140" s="68"/>
      <c r="AU140" s="21">
        <v>207</v>
      </c>
      <c r="AV140" s="134">
        <f>VLOOKUP($A$1,Valores!$A$5:$IU$86,AU140,FALSE)</f>
        <v>10.716152639832725</v>
      </c>
      <c r="AW140" s="135">
        <v>97</v>
      </c>
      <c r="AX140" s="134">
        <f>VLOOKUP($A$1,Valores!$A$5:$EO$86,AW140,FALSE)</f>
        <v>8.1034701557548825</v>
      </c>
      <c r="AY140" s="135">
        <v>96</v>
      </c>
      <c r="AZ140" s="135">
        <f>VLOOKUP($A$1,rankings!$A$5:$EN$86,AY140,FALSE)</f>
        <v>78</v>
      </c>
      <c r="BA140" s="134"/>
    </row>
    <row r="141" spans="1:53" s="21" customFormat="1">
      <c r="A141" s="118"/>
      <c r="B141" s="118"/>
      <c r="C141" s="118" t="s">
        <v>448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64">
        <f t="shared" si="26"/>
        <v>0.12441191845269212</v>
      </c>
      <c r="Q141" s="164"/>
      <c r="R141" s="164"/>
      <c r="S141" s="160">
        <f t="shared" si="17"/>
        <v>0</v>
      </c>
      <c r="T141" s="160"/>
      <c r="U141" s="123">
        <f t="shared" si="18"/>
        <v>82</v>
      </c>
      <c r="V141" s="118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68"/>
      <c r="AM141" s="68"/>
      <c r="AN141" s="68"/>
      <c r="AO141" s="68"/>
      <c r="AP141" s="68"/>
      <c r="AQ141" s="68"/>
      <c r="AR141" s="68"/>
      <c r="AS141" s="68"/>
      <c r="AU141" s="21">
        <v>208</v>
      </c>
      <c r="AV141" s="134">
        <f>VLOOKUP($A$1,Valores!$A$5:$IU$86,AU141,FALSE)</f>
        <v>12.441191845269211</v>
      </c>
      <c r="AW141" s="135">
        <v>98</v>
      </c>
      <c r="AX141" s="134">
        <f>VLOOKUP($A$1,Valores!$A$5:$EO$86,AW141,FALSE)</f>
        <v>0</v>
      </c>
      <c r="AY141" s="135">
        <v>97</v>
      </c>
      <c r="AZ141" s="135">
        <f>VLOOKUP($A$1,rankings!$A$5:$EN$86,AY141,FALSE)</f>
        <v>82</v>
      </c>
      <c r="BA141" s="134"/>
    </row>
    <row r="142" spans="1:53" s="21" customFormat="1">
      <c r="A142" s="118"/>
      <c r="B142" s="117" t="s">
        <v>501</v>
      </c>
      <c r="C142" s="117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88"/>
      <c r="Q142" s="188"/>
      <c r="R142" s="188"/>
      <c r="S142" s="186">
        <f t="shared" si="17"/>
        <v>59.953019201869964</v>
      </c>
      <c r="T142" s="186"/>
      <c r="U142" s="187">
        <f t="shared" si="18"/>
        <v>38</v>
      </c>
      <c r="V142" s="187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64"/>
      <c r="AM142" s="64"/>
      <c r="AN142" s="64"/>
      <c r="AO142" s="64"/>
      <c r="AP142" s="64"/>
      <c r="AQ142" s="64"/>
      <c r="AR142" s="64"/>
      <c r="AS142" s="64"/>
      <c r="AV142" s="134"/>
      <c r="AW142" s="21">
        <v>25</v>
      </c>
      <c r="AX142" s="134">
        <f>VLOOKUP($A$1,Valores!$A$5:$AI$86,AW142,FALSE)</f>
        <v>59.953019201869964</v>
      </c>
      <c r="AY142" s="21">
        <v>24</v>
      </c>
      <c r="AZ142" s="135">
        <f>VLOOKUP($A$1,rankings!$A$5:$AH$86,AY142,FALSE)</f>
        <v>38</v>
      </c>
      <c r="BA142" s="134"/>
    </row>
    <row r="143" spans="1:53" s="21" customFormat="1">
      <c r="A143" s="118"/>
      <c r="B143" s="118"/>
      <c r="C143" s="118" t="s">
        <v>449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64">
        <f t="shared" ref="P143:P144" si="27">AV143/100</f>
        <v>0.58539325842696632</v>
      </c>
      <c r="Q143" s="164"/>
      <c r="R143" s="164"/>
      <c r="S143" s="160">
        <f t="shared" si="17"/>
        <v>59.790008175814002</v>
      </c>
      <c r="T143" s="160"/>
      <c r="U143" s="161">
        <f t="shared" si="18"/>
        <v>55</v>
      </c>
      <c r="V143" s="161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65"/>
      <c r="AM143" s="65"/>
      <c r="AN143" s="65"/>
      <c r="AO143" s="65"/>
      <c r="AP143" s="65"/>
      <c r="AQ143" s="65"/>
      <c r="AR143" s="65"/>
      <c r="AS143" s="65"/>
      <c r="AU143" s="21">
        <v>209</v>
      </c>
      <c r="AV143" s="134">
        <f>VLOOKUP($A$1,Valores!$A$5:$IU$86,AU143,FALSE)</f>
        <v>58.539325842696634</v>
      </c>
      <c r="AW143" s="135">
        <v>99</v>
      </c>
      <c r="AX143" s="134">
        <f>VLOOKUP($A$1,Valores!$A$5:$EO$86,AW143,FALSE)</f>
        <v>59.790008175814002</v>
      </c>
      <c r="AY143" s="135">
        <v>98</v>
      </c>
      <c r="AZ143" s="135">
        <f>VLOOKUP($A$1,rankings!$A$5:$EN$86,AY143,FALSE)</f>
        <v>55</v>
      </c>
      <c r="BA143" s="134"/>
    </row>
    <row r="144" spans="1:53" s="21" customFormat="1">
      <c r="A144" s="118"/>
      <c r="B144" s="118"/>
      <c r="C144" s="118" t="s">
        <v>450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64">
        <f t="shared" si="27"/>
        <v>0</v>
      </c>
      <c r="Q144" s="164"/>
      <c r="R144" s="164"/>
      <c r="S144" s="160">
        <f t="shared" si="17"/>
        <v>0</v>
      </c>
      <c r="T144" s="160"/>
      <c r="U144" s="161">
        <f t="shared" si="18"/>
        <v>82</v>
      </c>
      <c r="V144" s="161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65"/>
      <c r="AM144" s="65"/>
      <c r="AN144" s="65"/>
      <c r="AO144" s="65"/>
      <c r="AP144" s="65"/>
      <c r="AQ144" s="65"/>
      <c r="AR144" s="65"/>
      <c r="AS144" s="65"/>
      <c r="AU144" s="21">
        <v>210</v>
      </c>
      <c r="AV144" s="134">
        <f>VLOOKUP($A$1,Valores!$A$5:$IU$86,AU144,FALSE)</f>
        <v>0</v>
      </c>
      <c r="AW144" s="135">
        <v>100</v>
      </c>
      <c r="AX144" s="134">
        <f>VLOOKUP($A$1,Valores!$A$5:$EO$86,AW144,FALSE)</f>
        <v>0</v>
      </c>
      <c r="AY144" s="135">
        <v>99</v>
      </c>
      <c r="AZ144" s="135">
        <f>VLOOKUP($A$1,rankings!$A$5:$EN$86,AY144,FALSE)</f>
        <v>82</v>
      </c>
      <c r="BA144" s="134"/>
    </row>
    <row r="145" spans="1:53" s="21" customFormat="1">
      <c r="A145" s="118"/>
      <c r="B145" s="118"/>
      <c r="C145" s="118" t="s">
        <v>510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72">
        <f t="shared" si="20"/>
        <v>5.4351145038167941</v>
      </c>
      <c r="Q145" s="172"/>
      <c r="R145" s="172"/>
      <c r="S145" s="160">
        <f t="shared" si="17"/>
        <v>92.44810413462443</v>
      </c>
      <c r="T145" s="160"/>
      <c r="U145" s="161">
        <f t="shared" si="18"/>
        <v>5</v>
      </c>
      <c r="V145" s="161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65"/>
      <c r="AM145" s="65"/>
      <c r="AN145" s="65"/>
      <c r="AO145" s="65"/>
      <c r="AP145" s="65"/>
      <c r="AQ145" s="65"/>
      <c r="AR145" s="65"/>
      <c r="AS145" s="65"/>
      <c r="AU145" s="21">
        <v>211</v>
      </c>
      <c r="AV145" s="134">
        <f>VLOOKUP($A$1,Valores!$A$5:$IU$86,AU145,FALSE)</f>
        <v>5.4351145038167941</v>
      </c>
      <c r="AW145" s="135">
        <v>101</v>
      </c>
      <c r="AX145" s="134">
        <f>VLOOKUP($A$1,Valores!$A$5:$EO$86,AW145,FALSE)</f>
        <v>92.44810413462443</v>
      </c>
      <c r="AY145" s="135">
        <v>100</v>
      </c>
      <c r="AZ145" s="135">
        <f>VLOOKUP($A$1,rankings!$A$5:$EN$86,AY145,FALSE)</f>
        <v>5</v>
      </c>
      <c r="BA145" s="134"/>
    </row>
    <row r="146" spans="1:53" s="21" customFormat="1">
      <c r="A146" s="118"/>
      <c r="B146" s="118"/>
      <c r="C146" s="118" t="s">
        <v>511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64">
        <f t="shared" ref="P146" si="28">AV146/100</f>
        <v>0.92307692307692302</v>
      </c>
      <c r="Q146" s="164"/>
      <c r="R146" s="164"/>
      <c r="S146" s="160">
        <f t="shared" si="17"/>
        <v>87.57396449704143</v>
      </c>
      <c r="T146" s="160"/>
      <c r="U146" s="161">
        <f t="shared" si="18"/>
        <v>22</v>
      </c>
      <c r="V146" s="161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65"/>
      <c r="AM146" s="65"/>
      <c r="AN146" s="65"/>
      <c r="AO146" s="65"/>
      <c r="AP146" s="65"/>
      <c r="AQ146" s="65"/>
      <c r="AR146" s="65"/>
      <c r="AS146" s="65"/>
      <c r="AU146" s="21">
        <v>212</v>
      </c>
      <c r="AV146" s="134">
        <f>VLOOKUP($A$1,Valores!$A$5:$IU$86,AU146,FALSE)</f>
        <v>92.307692307692307</v>
      </c>
      <c r="AW146" s="135">
        <v>102</v>
      </c>
      <c r="AX146" s="134">
        <f>VLOOKUP($A$1,Valores!$A$5:$EO$86,AW146,FALSE)</f>
        <v>87.57396449704143</v>
      </c>
      <c r="AY146" s="135">
        <v>101</v>
      </c>
      <c r="AZ146" s="135">
        <f>VLOOKUP($A$1,rankings!$A$5:$EN$86,AY146,FALSE)</f>
        <v>22</v>
      </c>
      <c r="BA146" s="134"/>
    </row>
    <row r="147" spans="1:53" s="21" customFormat="1">
      <c r="A147" s="124" t="s">
        <v>749</v>
      </c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83"/>
      <c r="Q147" s="183"/>
      <c r="R147" s="183"/>
      <c r="S147" s="184">
        <f t="shared" si="17"/>
        <v>92.784656423694187</v>
      </c>
      <c r="T147" s="184"/>
      <c r="U147" s="185">
        <f t="shared" si="18"/>
        <v>2</v>
      </c>
      <c r="V147" s="185"/>
      <c r="W147" s="138"/>
      <c r="X147" s="138"/>
      <c r="Y147" s="138"/>
      <c r="Z147" s="138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66"/>
      <c r="AM147" s="66"/>
      <c r="AN147" s="66"/>
      <c r="AO147" s="66"/>
      <c r="AP147" s="66"/>
      <c r="AQ147" s="66"/>
      <c r="AR147" s="66"/>
      <c r="AS147" s="66"/>
      <c r="AV147" s="134"/>
      <c r="AW147" s="21">
        <v>8</v>
      </c>
      <c r="AX147" s="134">
        <f>VLOOKUP($A$1,Valores!$A$5:$AI$86,AW147,FALSE)</f>
        <v>92.784656423694187</v>
      </c>
      <c r="AY147" s="21">
        <v>7</v>
      </c>
      <c r="AZ147" s="135">
        <f>VLOOKUP($A$1,rankings!$A$5:$AH$86,AY147,FALSE)</f>
        <v>2</v>
      </c>
      <c r="BA147" s="134"/>
    </row>
    <row r="148" spans="1:53" s="21" customFormat="1">
      <c r="A148" s="118"/>
      <c r="B148" s="125" t="s">
        <v>393</v>
      </c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76"/>
      <c r="Q148" s="176"/>
      <c r="R148" s="176"/>
      <c r="S148" s="177">
        <f t="shared" si="17"/>
        <v>92.784656423694187</v>
      </c>
      <c r="T148" s="177"/>
      <c r="U148" s="178">
        <f t="shared" si="18"/>
        <v>2</v>
      </c>
      <c r="V148" s="178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64"/>
      <c r="AM148" s="64"/>
      <c r="AN148" s="64"/>
      <c r="AO148" s="64"/>
      <c r="AP148" s="64"/>
      <c r="AQ148" s="64"/>
      <c r="AR148" s="64"/>
      <c r="AS148" s="64"/>
      <c r="AV148" s="134"/>
      <c r="AW148" s="21">
        <v>26</v>
      </c>
      <c r="AX148" s="134">
        <f>VLOOKUP($A$1,Valores!$A$5:$AI$86,AW148,FALSE)</f>
        <v>92.784656423694187</v>
      </c>
      <c r="AY148" s="21">
        <v>25</v>
      </c>
      <c r="AZ148" s="135">
        <f>VLOOKUP($A$1,rankings!$A$5:$AH$86,AY148,FALSE)</f>
        <v>2</v>
      </c>
      <c r="BA148" s="134"/>
    </row>
    <row r="149" spans="1:53" s="21" customFormat="1">
      <c r="A149" s="118"/>
      <c r="B149" s="118"/>
      <c r="C149" s="118" t="s">
        <v>451</v>
      </c>
      <c r="D149" s="118"/>
      <c r="E149" s="118"/>
      <c r="F149" s="118"/>
      <c r="G149" s="118"/>
      <c r="H149" s="118"/>
      <c r="I149" s="118"/>
      <c r="J149" s="118"/>
      <c r="K149" s="118"/>
      <c r="L149" s="126" t="s">
        <v>781</v>
      </c>
      <c r="M149" s="118"/>
      <c r="N149" s="118"/>
      <c r="O149" s="118"/>
      <c r="P149" s="172">
        <f t="shared" si="20"/>
        <v>85</v>
      </c>
      <c r="Q149" s="172"/>
      <c r="R149" s="172"/>
      <c r="S149" s="160">
        <f t="shared" si="17"/>
        <v>100</v>
      </c>
      <c r="T149" s="160"/>
      <c r="U149" s="161">
        <f t="shared" si="18"/>
        <v>1</v>
      </c>
      <c r="V149" s="161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65"/>
      <c r="AM149" s="65"/>
      <c r="AN149" s="65"/>
      <c r="AO149" s="65"/>
      <c r="AP149" s="65"/>
      <c r="AQ149" s="65"/>
      <c r="AR149" s="65"/>
      <c r="AS149" s="65"/>
      <c r="AU149" s="21">
        <v>213</v>
      </c>
      <c r="AV149" s="134">
        <f>VLOOKUP($A$1,Valores!$A$5:$IU$86,AU149,FALSE)</f>
        <v>85</v>
      </c>
      <c r="AW149" s="135">
        <v>103</v>
      </c>
      <c r="AX149" s="134">
        <f>VLOOKUP($A$1,Valores!$A$5:$EO$86,AW149,FALSE)</f>
        <v>100</v>
      </c>
      <c r="AY149" s="135">
        <v>102</v>
      </c>
      <c r="AZ149" s="135">
        <f>VLOOKUP($A$1,rankings!$A$5:$EN$86,AY149,FALSE)</f>
        <v>1</v>
      </c>
      <c r="BA149" s="134"/>
    </row>
    <row r="150" spans="1:53" s="21" customFormat="1">
      <c r="A150" s="118"/>
      <c r="B150" s="118"/>
      <c r="C150" s="118" t="s">
        <v>533</v>
      </c>
      <c r="D150" s="118"/>
      <c r="E150" s="118"/>
      <c r="F150" s="118"/>
      <c r="G150" s="118"/>
      <c r="H150" s="118"/>
      <c r="I150" s="118"/>
      <c r="J150" s="118"/>
      <c r="K150" s="118"/>
      <c r="L150" s="126" t="s">
        <v>780</v>
      </c>
      <c r="M150" s="118"/>
      <c r="N150" s="118"/>
      <c r="O150" s="118"/>
      <c r="P150" s="118"/>
      <c r="Q150" s="172">
        <f>AV150</f>
        <v>0</v>
      </c>
      <c r="R150" s="172"/>
      <c r="S150" s="160">
        <f t="shared" si="17"/>
        <v>100</v>
      </c>
      <c r="T150" s="160"/>
      <c r="U150" s="161">
        <f t="shared" si="18"/>
        <v>1</v>
      </c>
      <c r="V150" s="161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65"/>
      <c r="AM150" s="65"/>
      <c r="AN150" s="65"/>
      <c r="AO150" s="65"/>
      <c r="AP150" s="65"/>
      <c r="AQ150" s="65"/>
      <c r="AR150" s="65"/>
      <c r="AS150" s="65"/>
      <c r="AU150" s="21">
        <v>214</v>
      </c>
      <c r="AV150" s="134">
        <f>VLOOKUP($A$1,Valores!$A$5:$IU$86,AU150,FALSE)</f>
        <v>0</v>
      </c>
      <c r="AW150" s="135">
        <v>104</v>
      </c>
      <c r="AX150" s="134">
        <f>VLOOKUP($A$1,Valores!$A$5:$EO$86,AW150,FALSE)</f>
        <v>100</v>
      </c>
      <c r="AY150" s="135">
        <v>103</v>
      </c>
      <c r="AZ150" s="135">
        <f>VLOOKUP($A$1,rankings!$A$5:$EN$86,AY150,FALSE)</f>
        <v>1</v>
      </c>
      <c r="BA150" s="134"/>
    </row>
    <row r="151" spans="1:53" s="21" customFormat="1">
      <c r="A151" s="118"/>
      <c r="B151" s="118"/>
      <c r="C151" s="118" t="s">
        <v>535</v>
      </c>
      <c r="D151" s="118"/>
      <c r="E151" s="118"/>
      <c r="F151" s="118"/>
      <c r="G151" s="118"/>
      <c r="H151" s="118"/>
      <c r="I151" s="118"/>
      <c r="J151" s="118"/>
      <c r="K151" s="118"/>
      <c r="L151" s="126" t="s">
        <v>780</v>
      </c>
      <c r="M151" s="118"/>
      <c r="N151" s="118"/>
      <c r="O151" s="118"/>
      <c r="P151" s="118"/>
      <c r="Q151" s="172">
        <f>AV151</f>
        <v>74.683544303797476</v>
      </c>
      <c r="R151" s="172"/>
      <c r="S151" s="160">
        <f t="shared" si="17"/>
        <v>78.353969271082605</v>
      </c>
      <c r="T151" s="160"/>
      <c r="U151" s="161">
        <f t="shared" si="18"/>
        <v>11</v>
      </c>
      <c r="V151" s="161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65"/>
      <c r="AM151" s="65"/>
      <c r="AN151" s="65"/>
      <c r="AO151" s="65"/>
      <c r="AP151" s="65"/>
      <c r="AQ151" s="65"/>
      <c r="AR151" s="65"/>
      <c r="AS151" s="65"/>
      <c r="AU151" s="21">
        <v>215</v>
      </c>
      <c r="AV151" s="134">
        <f>VLOOKUP($A$1,Valores!$A$5:$IU$86,AU151,FALSE)</f>
        <v>74.683544303797476</v>
      </c>
      <c r="AW151" s="135">
        <v>105</v>
      </c>
      <c r="AX151" s="134">
        <f>VLOOKUP($A$1,Valores!$A$5:$EO$86,AW151,FALSE)</f>
        <v>78.353969271082605</v>
      </c>
      <c r="AY151" s="135">
        <v>104</v>
      </c>
      <c r="AZ151" s="135">
        <f>VLOOKUP($A$1,rankings!$A$5:$EN$86,AY151,FALSE)</f>
        <v>11</v>
      </c>
      <c r="BA151" s="134"/>
    </row>
    <row r="152" spans="1:53" s="21" customFormat="1">
      <c r="A152" s="124" t="s">
        <v>750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83"/>
      <c r="Q152" s="183"/>
      <c r="R152" s="183"/>
      <c r="S152" s="184">
        <f t="shared" si="17"/>
        <v>47.844672266095102</v>
      </c>
      <c r="T152" s="184"/>
      <c r="U152" s="185">
        <f t="shared" si="18"/>
        <v>41</v>
      </c>
      <c r="V152" s="185"/>
      <c r="W152" s="138"/>
      <c r="X152" s="138"/>
      <c r="Y152" s="138"/>
      <c r="Z152" s="138"/>
      <c r="AA152" s="138"/>
      <c r="AB152" s="138"/>
      <c r="AC152" s="138"/>
      <c r="AD152" s="138"/>
      <c r="AE152" s="138"/>
      <c r="AF152" s="138"/>
      <c r="AG152" s="138"/>
      <c r="AH152" s="138"/>
      <c r="AI152" s="138"/>
      <c r="AJ152" s="138"/>
      <c r="AK152" s="138"/>
      <c r="AL152" s="66"/>
      <c r="AM152" s="66"/>
      <c r="AN152" s="66"/>
      <c r="AO152" s="66"/>
      <c r="AP152" s="66"/>
      <c r="AQ152" s="66"/>
      <c r="AR152" s="66"/>
      <c r="AS152" s="66"/>
      <c r="AV152" s="134"/>
      <c r="AW152" s="21">
        <v>9</v>
      </c>
      <c r="AX152" s="134">
        <f>VLOOKUP($A$1,Valores!$A$5:$AI$86,AW152,FALSE)</f>
        <v>47.844672266095102</v>
      </c>
      <c r="AY152" s="21">
        <v>8</v>
      </c>
      <c r="AZ152" s="135">
        <f>VLOOKUP($A$1,rankings!$A$5:$AH$86,AY152,FALSE)</f>
        <v>41</v>
      </c>
      <c r="BA152" s="134"/>
    </row>
    <row r="153" spans="1:53" s="21" customFormat="1">
      <c r="A153" s="118"/>
      <c r="B153" s="125" t="s">
        <v>502</v>
      </c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76"/>
      <c r="Q153" s="176"/>
      <c r="R153" s="176"/>
      <c r="S153" s="177">
        <f t="shared" si="17"/>
        <v>55.564310195192277</v>
      </c>
      <c r="T153" s="177"/>
      <c r="U153" s="178">
        <f t="shared" si="18"/>
        <v>29</v>
      </c>
      <c r="V153" s="178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64"/>
      <c r="AM153" s="64"/>
      <c r="AN153" s="64"/>
      <c r="AO153" s="64"/>
      <c r="AP153" s="64"/>
      <c r="AQ153" s="64"/>
      <c r="AR153" s="64"/>
      <c r="AS153" s="64"/>
      <c r="AV153" s="134"/>
      <c r="AW153" s="21">
        <v>27</v>
      </c>
      <c r="AX153" s="134">
        <f>VLOOKUP($A$1,Valores!$A$5:$AI$86,AW153,FALSE)</f>
        <v>55.564310195192277</v>
      </c>
      <c r="AY153" s="21">
        <v>26</v>
      </c>
      <c r="AZ153" s="135">
        <f>VLOOKUP($A$1,rankings!$A$5:$AH$86,AY153,FALSE)</f>
        <v>29</v>
      </c>
      <c r="BA153" s="134"/>
    </row>
    <row r="154" spans="1:53" s="21" customFormat="1">
      <c r="A154" s="118"/>
      <c r="B154" s="118"/>
      <c r="C154" s="118" t="s">
        <v>452</v>
      </c>
      <c r="D154" s="118"/>
      <c r="E154" s="118"/>
      <c r="F154" s="118"/>
      <c r="G154" s="118"/>
      <c r="H154" s="118"/>
      <c r="I154" s="118"/>
      <c r="J154" s="118"/>
      <c r="K154" s="118"/>
      <c r="L154" s="126" t="s">
        <v>781</v>
      </c>
      <c r="M154" s="118"/>
      <c r="N154" s="118"/>
      <c r="O154" s="118"/>
      <c r="P154" s="172">
        <f t="shared" ref="P154" si="29">AV154</f>
        <v>6.7985074626865671</v>
      </c>
      <c r="Q154" s="172"/>
      <c r="R154" s="172"/>
      <c r="S154" s="160">
        <f t="shared" ref="S154:S160" si="30">AX154</f>
        <v>64.451191616491215</v>
      </c>
      <c r="T154" s="160"/>
      <c r="U154" s="161">
        <f t="shared" ref="U154:U160" si="31">AZ154</f>
        <v>25</v>
      </c>
      <c r="V154" s="161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65"/>
      <c r="AM154" s="65"/>
      <c r="AN154" s="65"/>
      <c r="AO154" s="65"/>
      <c r="AP154" s="65"/>
      <c r="AQ154" s="65"/>
      <c r="AR154" s="65"/>
      <c r="AS154" s="65"/>
      <c r="AU154" s="21">
        <v>216</v>
      </c>
      <c r="AV154" s="134">
        <f>VLOOKUP($A$1,Valores!$A$5:$IU$86,AU154,FALSE)</f>
        <v>6.7985074626865671</v>
      </c>
      <c r="AW154" s="135">
        <v>106</v>
      </c>
      <c r="AX154" s="134">
        <f>VLOOKUP($A$1,Valores!$A$5:$EO$86,AW154,FALSE)</f>
        <v>64.451191616491215</v>
      </c>
      <c r="AY154" s="135">
        <v>105</v>
      </c>
      <c r="AZ154" s="135">
        <f>VLOOKUP($A$1,rankings!$A$5:$EN$86,AY154,FALSE)</f>
        <v>25</v>
      </c>
      <c r="BA154" s="134"/>
    </row>
    <row r="155" spans="1:53" s="21" customFormat="1">
      <c r="A155" s="118"/>
      <c r="B155" s="118"/>
      <c r="C155" s="118" t="s">
        <v>453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64">
        <f t="shared" ref="P155" si="32">AV155/100</f>
        <v>0.44533662754786912</v>
      </c>
      <c r="Q155" s="164"/>
      <c r="R155" s="164"/>
      <c r="S155" s="160">
        <f t="shared" si="30"/>
        <v>46.677428773893325</v>
      </c>
      <c r="T155" s="160"/>
      <c r="U155" s="161">
        <f t="shared" si="31"/>
        <v>32</v>
      </c>
      <c r="V155" s="161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65"/>
      <c r="AM155" s="65"/>
      <c r="AN155" s="65"/>
      <c r="AO155" s="65"/>
      <c r="AP155" s="65"/>
      <c r="AQ155" s="65"/>
      <c r="AR155" s="65"/>
      <c r="AS155" s="65"/>
      <c r="AU155" s="21">
        <v>217</v>
      </c>
      <c r="AV155" s="134">
        <f>VLOOKUP($A$1,Valores!$A$5:$IU$86,AU155,FALSE)</f>
        <v>44.53366275478691</v>
      </c>
      <c r="AW155" s="135">
        <v>107</v>
      </c>
      <c r="AX155" s="134">
        <f>VLOOKUP($A$1,Valores!$A$5:$EO$86,AW155,FALSE)</f>
        <v>46.677428773893325</v>
      </c>
      <c r="AY155" s="135">
        <v>106</v>
      </c>
      <c r="AZ155" s="135">
        <f>VLOOKUP($A$1,rankings!$A$5:$EN$86,AY155,FALSE)</f>
        <v>32</v>
      </c>
      <c r="BA155" s="134"/>
    </row>
    <row r="156" spans="1:53" s="21" customFormat="1">
      <c r="A156" s="118"/>
      <c r="B156" s="125" t="s">
        <v>503</v>
      </c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76"/>
      <c r="Q156" s="176"/>
      <c r="R156" s="176"/>
      <c r="S156" s="177">
        <f t="shared" si="30"/>
        <v>9.2562831794806293</v>
      </c>
      <c r="T156" s="177"/>
      <c r="U156" s="178">
        <f t="shared" si="31"/>
        <v>36</v>
      </c>
      <c r="V156" s="178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64"/>
      <c r="AM156" s="64"/>
      <c r="AN156" s="64"/>
      <c r="AO156" s="64"/>
      <c r="AP156" s="64"/>
      <c r="AQ156" s="64"/>
      <c r="AR156" s="64"/>
      <c r="AS156" s="64"/>
      <c r="AV156" s="134"/>
      <c r="AW156" s="21">
        <v>28</v>
      </c>
      <c r="AX156" s="134">
        <f>VLOOKUP($A$1,Valores!$A$5:$AI$86,AW156,FALSE)</f>
        <v>9.2562831794806293</v>
      </c>
      <c r="AY156" s="21">
        <v>27</v>
      </c>
      <c r="AZ156" s="135">
        <f>VLOOKUP($A$1,rankings!$A$5:$AH$86,AY156,FALSE)</f>
        <v>36</v>
      </c>
      <c r="BA156" s="134"/>
    </row>
    <row r="157" spans="1:53" s="21" customFormat="1">
      <c r="A157" s="118"/>
      <c r="B157" s="118"/>
      <c r="C157" s="118" t="s">
        <v>759</v>
      </c>
      <c r="D157" s="118"/>
      <c r="E157" s="118"/>
      <c r="F157" s="118"/>
      <c r="G157" s="118"/>
      <c r="H157" s="118"/>
      <c r="I157" s="118"/>
      <c r="J157" s="118"/>
      <c r="K157" s="126"/>
      <c r="L157" s="126" t="s">
        <v>777</v>
      </c>
      <c r="M157" s="118"/>
      <c r="N157" s="118"/>
      <c r="O157" s="118"/>
      <c r="P157" s="120"/>
      <c r="Q157" s="172">
        <f>AV157</f>
        <v>46.257359125315389</v>
      </c>
      <c r="R157" s="172"/>
      <c r="S157" s="160">
        <f t="shared" si="30"/>
        <v>9.2613102993057375</v>
      </c>
      <c r="T157" s="160"/>
      <c r="U157" s="161">
        <f t="shared" si="31"/>
        <v>36</v>
      </c>
      <c r="V157" s="161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65"/>
      <c r="AM157" s="65"/>
      <c r="AN157" s="65"/>
      <c r="AO157" s="65"/>
      <c r="AP157" s="65"/>
      <c r="AQ157" s="65"/>
      <c r="AR157" s="65"/>
      <c r="AS157" s="65"/>
      <c r="AU157" s="21">
        <v>218</v>
      </c>
      <c r="AV157" s="134">
        <f>VLOOKUP($A$1,Valores!$A$5:$IU$86,AU157,FALSE)</f>
        <v>46.257359125315389</v>
      </c>
      <c r="AW157" s="135">
        <v>108</v>
      </c>
      <c r="AX157" s="134">
        <f>VLOOKUP($A$1,Valores!$A$5:$EO$86,AW157,FALSE)</f>
        <v>9.2613102993057375</v>
      </c>
      <c r="AY157" s="135">
        <v>107</v>
      </c>
      <c r="AZ157" s="135">
        <f>VLOOKUP($A$1,rankings!$A$5:$EN$86,AY157,FALSE)</f>
        <v>36</v>
      </c>
      <c r="BA157" s="134"/>
    </row>
    <row r="158" spans="1:53" s="21" customFormat="1">
      <c r="A158" s="118"/>
      <c r="B158" s="118"/>
      <c r="C158" s="118" t="s">
        <v>455</v>
      </c>
      <c r="D158" s="118"/>
      <c r="E158" s="118"/>
      <c r="F158" s="118"/>
      <c r="G158" s="118"/>
      <c r="H158" s="118"/>
      <c r="I158" s="118"/>
      <c r="J158" s="118"/>
      <c r="K158" s="126"/>
      <c r="L158" s="126" t="s">
        <v>777</v>
      </c>
      <c r="M158" s="118"/>
      <c r="N158" s="118"/>
      <c r="O158" s="118"/>
      <c r="P158" s="120"/>
      <c r="Q158" s="172">
        <f>AV158</f>
        <v>19.343986543313711</v>
      </c>
      <c r="R158" s="172"/>
      <c r="S158" s="160">
        <f t="shared" si="30"/>
        <v>12.334629101938868</v>
      </c>
      <c r="T158" s="160"/>
      <c r="U158" s="161">
        <f t="shared" si="31"/>
        <v>26</v>
      </c>
      <c r="V158" s="161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65"/>
      <c r="AM158" s="65"/>
      <c r="AN158" s="65"/>
      <c r="AO158" s="65"/>
      <c r="AP158" s="65"/>
      <c r="AQ158" s="65"/>
      <c r="AR158" s="65"/>
      <c r="AS158" s="65"/>
      <c r="AU158" s="21">
        <v>219</v>
      </c>
      <c r="AV158" s="134">
        <f>VLOOKUP($A$1,Valores!$A$5:$IU$86,AU158,FALSE)</f>
        <v>19.343986543313711</v>
      </c>
      <c r="AW158" s="135">
        <v>109</v>
      </c>
      <c r="AX158" s="134">
        <f>VLOOKUP($A$1,Valores!$A$5:$EO$86,AW158,FALSE)</f>
        <v>12.334629101938868</v>
      </c>
      <c r="AY158" s="135">
        <v>108</v>
      </c>
      <c r="AZ158" s="135">
        <f>VLOOKUP($A$1,rankings!$A$5:$EN$86,AY158,FALSE)</f>
        <v>26</v>
      </c>
      <c r="BA158" s="134"/>
    </row>
    <row r="159" spans="1:53" s="21" customFormat="1">
      <c r="A159" s="118"/>
      <c r="B159" s="118"/>
      <c r="C159" s="118" t="s">
        <v>456</v>
      </c>
      <c r="D159" s="118"/>
      <c r="E159" s="118"/>
      <c r="F159" s="118"/>
      <c r="G159" s="118"/>
      <c r="H159" s="118"/>
      <c r="I159" s="118"/>
      <c r="J159" s="118"/>
      <c r="K159" s="126"/>
      <c r="L159" s="126" t="s">
        <v>777</v>
      </c>
      <c r="M159" s="118"/>
      <c r="N159" s="118"/>
      <c r="O159" s="118"/>
      <c r="P159" s="120"/>
      <c r="Q159" s="172">
        <f>AV159</f>
        <v>0</v>
      </c>
      <c r="R159" s="172"/>
      <c r="S159" s="160">
        <f t="shared" si="30"/>
        <v>0</v>
      </c>
      <c r="T159" s="160"/>
      <c r="U159" s="161">
        <f t="shared" si="31"/>
        <v>35</v>
      </c>
      <c r="V159" s="161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65"/>
      <c r="AM159" s="65"/>
      <c r="AN159" s="65"/>
      <c r="AO159" s="65"/>
      <c r="AP159" s="65"/>
      <c r="AQ159" s="65"/>
      <c r="AR159" s="65"/>
      <c r="AS159" s="65"/>
      <c r="AU159" s="21">
        <v>220</v>
      </c>
      <c r="AV159" s="134">
        <f>VLOOKUP($A$1,Valores!$A$5:$IU$86,AU159,FALSE)</f>
        <v>0</v>
      </c>
      <c r="AW159" s="135">
        <v>110</v>
      </c>
      <c r="AX159" s="134">
        <f>VLOOKUP($A$1,Valores!$A$5:$EO$86,AW159,FALSE)</f>
        <v>0</v>
      </c>
      <c r="AY159" s="135">
        <v>109</v>
      </c>
      <c r="AZ159" s="135">
        <f>VLOOKUP($A$1,rankings!$A$5:$EN$86,AY159,FALSE)</f>
        <v>35</v>
      </c>
      <c r="BA159" s="134"/>
    </row>
    <row r="160" spans="1:53" s="21" customFormat="1">
      <c r="A160" s="121"/>
      <c r="B160" s="121"/>
      <c r="C160" s="121" t="s">
        <v>782</v>
      </c>
      <c r="D160" s="121"/>
      <c r="E160" s="121"/>
      <c r="F160" s="121"/>
      <c r="G160" s="121"/>
      <c r="H160" s="121"/>
      <c r="I160" s="121"/>
      <c r="J160" s="121"/>
      <c r="K160" s="127"/>
      <c r="L160" s="127" t="s">
        <v>777</v>
      </c>
      <c r="M160" s="121"/>
      <c r="N160" s="121"/>
      <c r="O160" s="121"/>
      <c r="P160" s="121"/>
      <c r="Q160" s="179">
        <f>AV160</f>
        <v>129.52060555088309</v>
      </c>
      <c r="R160" s="179"/>
      <c r="S160" s="168">
        <f t="shared" si="30"/>
        <v>15.429193316677905</v>
      </c>
      <c r="T160" s="168"/>
      <c r="U160" s="169">
        <f t="shared" si="31"/>
        <v>30</v>
      </c>
      <c r="V160" s="169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67"/>
      <c r="AM160" s="67"/>
      <c r="AN160" s="67"/>
      <c r="AO160" s="67"/>
      <c r="AP160" s="67"/>
      <c r="AQ160" s="67"/>
      <c r="AR160" s="67"/>
      <c r="AS160" s="67"/>
      <c r="AU160" s="21">
        <v>221</v>
      </c>
      <c r="AV160" s="134">
        <f>VLOOKUP($A$1,Valores!$A$5:$IU$86,AU160,FALSE)</f>
        <v>129.52060555088309</v>
      </c>
      <c r="AW160" s="135">
        <v>111</v>
      </c>
      <c r="AX160" s="134">
        <f>VLOOKUP($A$1,Valores!$A$5:$EO$86,AW160,FALSE)</f>
        <v>15.429193316677905</v>
      </c>
      <c r="AY160" s="135">
        <v>110</v>
      </c>
      <c r="AZ160" s="135">
        <f>VLOOKUP($A$1,rankings!$A$5:$EN$86,AY160,FALSE)</f>
        <v>30</v>
      </c>
      <c r="BA160" s="134"/>
    </row>
    <row r="161" spans="1:53" s="21" customFormat="1">
      <c r="A161" s="118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68"/>
      <c r="AM161" s="68"/>
      <c r="AN161" s="68"/>
      <c r="AO161" s="68"/>
      <c r="AP161" s="68"/>
      <c r="AQ161" s="68"/>
      <c r="AR161" s="68"/>
      <c r="AS161" s="68"/>
      <c r="AV161" s="134"/>
      <c r="AW161" s="135"/>
      <c r="AX161" s="134"/>
      <c r="AY161" s="135"/>
      <c r="AZ161" s="135"/>
      <c r="BA161" s="134"/>
    </row>
    <row r="162" spans="1:53" s="21" customFormat="1">
      <c r="A162" s="181" t="str">
        <f>A110</f>
        <v>SAN MATEO</v>
      </c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181"/>
      <c r="R162" s="181"/>
      <c r="S162" s="181"/>
      <c r="T162" s="181"/>
      <c r="U162" s="181"/>
      <c r="V162" s="118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68"/>
      <c r="AM162" s="68"/>
      <c r="AN162" s="68"/>
      <c r="AO162" s="68"/>
      <c r="AP162" s="68"/>
      <c r="AQ162" s="68"/>
      <c r="AR162" s="68"/>
      <c r="AS162" s="68"/>
      <c r="AV162" s="134"/>
      <c r="AW162" s="135"/>
      <c r="AX162" s="134"/>
      <c r="AY162" s="135"/>
      <c r="AZ162" s="135"/>
      <c r="BA162" s="134"/>
    </row>
    <row r="163" spans="1:53" s="21" customFormat="1">
      <c r="A163" s="182" t="s">
        <v>753</v>
      </c>
      <c r="B163" s="182"/>
      <c r="C163" s="182"/>
      <c r="D163" s="182"/>
      <c r="E163" s="182"/>
      <c r="F163" s="182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18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68"/>
      <c r="AM163" s="68"/>
      <c r="AN163" s="68"/>
      <c r="AO163" s="68"/>
      <c r="AP163" s="68"/>
      <c r="AQ163" s="68"/>
      <c r="AR163" s="68"/>
      <c r="AS163" s="68"/>
      <c r="AV163" s="134"/>
      <c r="AW163" s="135"/>
      <c r="AX163" s="134"/>
      <c r="AY163" s="135"/>
      <c r="AZ163" s="135"/>
      <c r="BA163" s="134"/>
    </row>
    <row r="164" spans="1:53" s="21" customFormat="1">
      <c r="A164" s="180" t="s">
        <v>752</v>
      </c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22"/>
      <c r="O164" s="122"/>
      <c r="P164" s="180" t="s">
        <v>776</v>
      </c>
      <c r="Q164" s="180"/>
      <c r="R164" s="180"/>
      <c r="S164" s="180" t="s">
        <v>539</v>
      </c>
      <c r="T164" s="180"/>
      <c r="U164" s="180" t="s">
        <v>540</v>
      </c>
      <c r="V164" s="180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62"/>
      <c r="AM164" s="62"/>
      <c r="AN164" s="62"/>
      <c r="AO164" s="62"/>
      <c r="AP164" s="62"/>
      <c r="AQ164" s="62"/>
      <c r="AR164" s="62"/>
      <c r="AS164" s="62"/>
      <c r="AV164" s="134"/>
      <c r="AW164" s="135"/>
      <c r="AX164" s="134"/>
      <c r="AY164" s="135"/>
      <c r="AZ164" s="135"/>
      <c r="BA164" s="134"/>
    </row>
    <row r="165" spans="1:53" s="21" customFormat="1">
      <c r="A165" s="118"/>
      <c r="B165" s="125" t="s">
        <v>504</v>
      </c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76"/>
      <c r="Q165" s="176"/>
      <c r="R165" s="176"/>
      <c r="S165" s="177">
        <f t="shared" ref="S165:S188" si="33">AX165</f>
        <v>37.782854679326192</v>
      </c>
      <c r="T165" s="177"/>
      <c r="U165" s="178">
        <f t="shared" ref="U165:U188" si="34">AZ165</f>
        <v>38</v>
      </c>
      <c r="V165" s="178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64"/>
      <c r="AM165" s="64"/>
      <c r="AN165" s="64"/>
      <c r="AO165" s="64"/>
      <c r="AP165" s="64"/>
      <c r="AQ165" s="64"/>
      <c r="AR165" s="64"/>
      <c r="AS165" s="64"/>
      <c r="AV165" s="134"/>
      <c r="AW165" s="21">
        <v>29</v>
      </c>
      <c r="AX165" s="134">
        <f>VLOOKUP($A$1,Valores!$A$5:$AI$86,AW165,FALSE)</f>
        <v>37.782854679326192</v>
      </c>
      <c r="AY165" s="21">
        <v>28</v>
      </c>
      <c r="AZ165" s="135">
        <f>VLOOKUP($A$1,rankings!$A$5:$AH$86,AY165,FALSE)</f>
        <v>38</v>
      </c>
      <c r="BA165" s="134"/>
    </row>
    <row r="166" spans="1:53" s="21" customFormat="1">
      <c r="A166" s="118"/>
      <c r="B166" s="118"/>
      <c r="C166" s="118" t="s">
        <v>458</v>
      </c>
      <c r="D166" s="118"/>
      <c r="E166" s="118"/>
      <c r="F166" s="118"/>
      <c r="G166" s="118"/>
      <c r="H166" s="118"/>
      <c r="I166" s="118"/>
      <c r="J166" s="118"/>
      <c r="K166" s="126"/>
      <c r="L166" s="126" t="s">
        <v>777</v>
      </c>
      <c r="M166" s="118"/>
      <c r="N166" s="118"/>
      <c r="O166" s="118"/>
      <c r="P166" s="118"/>
      <c r="Q166" s="172">
        <f>AV166</f>
        <v>11.774600504625736</v>
      </c>
      <c r="R166" s="172"/>
      <c r="S166" s="160">
        <f t="shared" si="33"/>
        <v>76.38093869409866</v>
      </c>
      <c r="T166" s="160"/>
      <c r="U166" s="161">
        <f t="shared" si="34"/>
        <v>14</v>
      </c>
      <c r="V166" s="161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65"/>
      <c r="AM166" s="65"/>
      <c r="AN166" s="65"/>
      <c r="AO166" s="65"/>
      <c r="AP166" s="65"/>
      <c r="AQ166" s="65"/>
      <c r="AR166" s="65"/>
      <c r="AS166" s="65"/>
      <c r="AU166" s="21">
        <v>222</v>
      </c>
      <c r="AV166" s="134">
        <f>VLOOKUP($A$1,Valores!$A$5:$IU$86,AU166,FALSE)</f>
        <v>11.774600504625736</v>
      </c>
      <c r="AW166" s="135">
        <v>112</v>
      </c>
      <c r="AX166" s="134">
        <f>VLOOKUP($A$1,Valores!$A$5:$EO$86,AW166,FALSE)</f>
        <v>76.38093869409866</v>
      </c>
      <c r="AY166" s="135">
        <v>111</v>
      </c>
      <c r="AZ166" s="135">
        <f>VLOOKUP($A$1,rankings!$A$5:$EN$86,AY166,FALSE)</f>
        <v>14</v>
      </c>
      <c r="BA166" s="134"/>
    </row>
    <row r="167" spans="1:53" s="21" customFormat="1">
      <c r="A167" s="118"/>
      <c r="B167" s="118"/>
      <c r="C167" s="118" t="s">
        <v>459</v>
      </c>
      <c r="D167" s="118"/>
      <c r="E167" s="118"/>
      <c r="F167" s="118"/>
      <c r="G167" s="118"/>
      <c r="H167" s="118"/>
      <c r="I167" s="118"/>
      <c r="J167" s="118"/>
      <c r="K167" s="126"/>
      <c r="L167" s="126" t="s">
        <v>777</v>
      </c>
      <c r="M167" s="118"/>
      <c r="N167" s="118"/>
      <c r="O167" s="118"/>
      <c r="P167" s="118"/>
      <c r="Q167" s="172">
        <f>AV167</f>
        <v>9.2514718250630779</v>
      </c>
      <c r="R167" s="172"/>
      <c r="S167" s="160">
        <f t="shared" si="33"/>
        <v>12.588925255673825</v>
      </c>
      <c r="T167" s="160"/>
      <c r="U167" s="161">
        <f t="shared" si="34"/>
        <v>58</v>
      </c>
      <c r="V167" s="161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65"/>
      <c r="AM167" s="65"/>
      <c r="AN167" s="65"/>
      <c r="AO167" s="65"/>
      <c r="AP167" s="65"/>
      <c r="AQ167" s="65"/>
      <c r="AR167" s="65"/>
      <c r="AS167" s="65"/>
      <c r="AU167" s="21">
        <v>223</v>
      </c>
      <c r="AV167" s="134">
        <f>VLOOKUP($A$1,Valores!$A$5:$IU$86,AU167,FALSE)</f>
        <v>9.2514718250630779</v>
      </c>
      <c r="AW167" s="135">
        <v>113</v>
      </c>
      <c r="AX167" s="134">
        <f>VLOOKUP($A$1,Valores!$A$5:$EO$86,AW167,FALSE)</f>
        <v>12.588925255673825</v>
      </c>
      <c r="AY167" s="135">
        <v>112</v>
      </c>
      <c r="AZ167" s="135">
        <f>VLOOKUP($A$1,rankings!$A$5:$EN$86,AY167,FALSE)</f>
        <v>58</v>
      </c>
      <c r="BA167" s="134"/>
    </row>
    <row r="168" spans="1:53" s="21" customFormat="1">
      <c r="A168" s="118"/>
      <c r="B168" s="118"/>
      <c r="C168" s="118" t="s">
        <v>783</v>
      </c>
      <c r="D168" s="118"/>
      <c r="E168" s="118"/>
      <c r="F168" s="118"/>
      <c r="G168" s="118"/>
      <c r="H168" s="118"/>
      <c r="I168" s="118"/>
      <c r="J168" s="118"/>
      <c r="K168" s="126"/>
      <c r="L168" s="126" t="s">
        <v>777</v>
      </c>
      <c r="M168" s="118"/>
      <c r="N168" s="118"/>
      <c r="O168" s="118"/>
      <c r="P168" s="118"/>
      <c r="Q168" s="172">
        <f>AV168</f>
        <v>42.052144659377632</v>
      </c>
      <c r="R168" s="172"/>
      <c r="S168" s="160">
        <f t="shared" si="33"/>
        <v>35.143129273487887</v>
      </c>
      <c r="T168" s="160"/>
      <c r="U168" s="161">
        <f t="shared" si="34"/>
        <v>43</v>
      </c>
      <c r="V168" s="161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65"/>
      <c r="AM168" s="65"/>
      <c r="AN168" s="65"/>
      <c r="AO168" s="65"/>
      <c r="AP168" s="65"/>
      <c r="AQ168" s="65"/>
      <c r="AR168" s="65"/>
      <c r="AS168" s="65"/>
      <c r="AU168" s="21">
        <v>224</v>
      </c>
      <c r="AV168" s="134">
        <f>VLOOKUP($A$1,Valores!$A$5:$IU$86,AU168,FALSE)</f>
        <v>42.052144659377632</v>
      </c>
      <c r="AW168" s="135">
        <v>114</v>
      </c>
      <c r="AX168" s="134">
        <f>VLOOKUP($A$1,Valores!$A$5:$EO$86,AW168,FALSE)</f>
        <v>35.143129273487887</v>
      </c>
      <c r="AY168" s="135">
        <v>113</v>
      </c>
      <c r="AZ168" s="135">
        <f>VLOOKUP($A$1,rankings!$A$5:$EN$86,AY168,FALSE)</f>
        <v>43</v>
      </c>
      <c r="BA168" s="134"/>
    </row>
    <row r="169" spans="1:53" s="21" customFormat="1">
      <c r="A169" s="118"/>
      <c r="B169" s="118"/>
      <c r="C169" s="118" t="s">
        <v>461</v>
      </c>
      <c r="D169" s="118"/>
      <c r="E169" s="118"/>
      <c r="F169" s="118"/>
      <c r="G169" s="118"/>
      <c r="H169" s="118"/>
      <c r="I169" s="118"/>
      <c r="J169" s="118"/>
      <c r="K169" s="126"/>
      <c r="L169" s="126" t="s">
        <v>777</v>
      </c>
      <c r="M169" s="118"/>
      <c r="N169" s="118"/>
      <c r="O169" s="118"/>
      <c r="P169" s="118"/>
      <c r="Q169" s="172">
        <f>AV169</f>
        <v>38.687973086627423</v>
      </c>
      <c r="R169" s="172"/>
      <c r="S169" s="160">
        <f t="shared" si="33"/>
        <v>27.018425494044436</v>
      </c>
      <c r="T169" s="160"/>
      <c r="U169" s="161">
        <f t="shared" si="34"/>
        <v>52</v>
      </c>
      <c r="V169" s="161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65"/>
      <c r="AM169" s="65"/>
      <c r="AN169" s="65"/>
      <c r="AO169" s="65"/>
      <c r="AP169" s="65"/>
      <c r="AQ169" s="65"/>
      <c r="AR169" s="65"/>
      <c r="AS169" s="65"/>
      <c r="AU169" s="21">
        <v>225</v>
      </c>
      <c r="AV169" s="134">
        <f>VLOOKUP($A$1,Valores!$A$5:$IU$86,AU169,FALSE)</f>
        <v>38.687973086627423</v>
      </c>
      <c r="AW169" s="135">
        <v>115</v>
      </c>
      <c r="AX169" s="134">
        <f>VLOOKUP($A$1,Valores!$A$5:$EO$86,AW169,FALSE)</f>
        <v>27.018425494044436</v>
      </c>
      <c r="AY169" s="135">
        <v>114</v>
      </c>
      <c r="AZ169" s="135">
        <f>VLOOKUP($A$1,rankings!$A$5:$EN$86,AY169,FALSE)</f>
        <v>52</v>
      </c>
      <c r="BA169" s="134"/>
    </row>
    <row r="170" spans="1:53" s="21" customFormat="1">
      <c r="A170" s="118"/>
      <c r="B170" s="125" t="s">
        <v>505</v>
      </c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76"/>
      <c r="Q170" s="176"/>
      <c r="R170" s="176"/>
      <c r="S170" s="177">
        <f t="shared" si="33"/>
        <v>63.338870700953997</v>
      </c>
      <c r="T170" s="177"/>
      <c r="U170" s="178">
        <f t="shared" si="34"/>
        <v>21</v>
      </c>
      <c r="V170" s="178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64"/>
      <c r="AM170" s="64"/>
      <c r="AN170" s="64"/>
      <c r="AO170" s="64"/>
      <c r="AP170" s="64"/>
      <c r="AQ170" s="64"/>
      <c r="AR170" s="64"/>
      <c r="AS170" s="64"/>
      <c r="AV170" s="134"/>
      <c r="AW170" s="21">
        <v>30</v>
      </c>
      <c r="AX170" s="134">
        <f>VLOOKUP($A$1,Valores!$A$5:$AI$86,AW170,FALSE)</f>
        <v>63.338870700953997</v>
      </c>
      <c r="AY170" s="21">
        <v>29</v>
      </c>
      <c r="AZ170" s="135">
        <f>VLOOKUP($A$1,rankings!$A$5:$AH$86,AY170,FALSE)</f>
        <v>21</v>
      </c>
      <c r="BA170" s="134"/>
    </row>
    <row r="171" spans="1:53" s="21" customFormat="1">
      <c r="A171" s="118"/>
      <c r="B171" s="118"/>
      <c r="C171" s="118" t="s">
        <v>760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72">
        <f t="shared" ref="P171:P172" si="35">AV171</f>
        <v>11.708333333333334</v>
      </c>
      <c r="Q171" s="172"/>
      <c r="R171" s="172"/>
      <c r="S171" s="160">
        <f t="shared" si="33"/>
        <v>68.321049502526705</v>
      </c>
      <c r="T171" s="160"/>
      <c r="U171" s="161">
        <f t="shared" si="34"/>
        <v>30</v>
      </c>
      <c r="V171" s="161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65"/>
      <c r="AM171" s="65"/>
      <c r="AN171" s="65"/>
      <c r="AO171" s="65"/>
      <c r="AP171" s="65"/>
      <c r="AQ171" s="65"/>
      <c r="AR171" s="65"/>
      <c r="AS171" s="65"/>
      <c r="AU171" s="21">
        <v>226</v>
      </c>
      <c r="AV171" s="134">
        <f>VLOOKUP($A$1,Valores!$A$5:$IU$86,AU171,FALSE)</f>
        <v>11.708333333333334</v>
      </c>
      <c r="AW171" s="135">
        <v>116</v>
      </c>
      <c r="AX171" s="134">
        <f>VLOOKUP($A$1,Valores!$A$5:$EO$86,AW171,FALSE)</f>
        <v>68.321049502526705</v>
      </c>
      <c r="AY171" s="135">
        <v>115</v>
      </c>
      <c r="AZ171" s="135">
        <f>VLOOKUP($A$1,rankings!$A$5:$EN$86,AY171,FALSE)</f>
        <v>30</v>
      </c>
    </row>
    <row r="172" spans="1:53" s="21" customFormat="1">
      <c r="A172" s="118"/>
      <c r="B172" s="118"/>
      <c r="C172" s="118" t="s">
        <v>761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72">
        <f t="shared" si="35"/>
        <v>10.261904761904763</v>
      </c>
      <c r="Q172" s="172"/>
      <c r="R172" s="172"/>
      <c r="S172" s="160">
        <f t="shared" si="33"/>
        <v>77.527974075020808</v>
      </c>
      <c r="T172" s="160"/>
      <c r="U172" s="161">
        <f t="shared" si="34"/>
        <v>19</v>
      </c>
      <c r="V172" s="161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65"/>
      <c r="AM172" s="65"/>
      <c r="AN172" s="65"/>
      <c r="AO172" s="65"/>
      <c r="AP172" s="65"/>
      <c r="AQ172" s="65"/>
      <c r="AR172" s="65"/>
      <c r="AS172" s="65"/>
      <c r="AU172" s="21">
        <v>227</v>
      </c>
      <c r="AV172" s="134">
        <f>VLOOKUP($A$1,Valores!$A$5:$IU$86,AU172,FALSE)</f>
        <v>10.261904761904763</v>
      </c>
      <c r="AW172" s="135">
        <v>117</v>
      </c>
      <c r="AX172" s="134">
        <f>VLOOKUP($A$1,Valores!$A$5:$EO$86,AW172,FALSE)</f>
        <v>77.527974075020808</v>
      </c>
      <c r="AY172" s="135">
        <v>116</v>
      </c>
      <c r="AZ172" s="135">
        <f>VLOOKUP($A$1,rankings!$A$5:$EN$86,AY172,FALSE)</f>
        <v>19</v>
      </c>
    </row>
    <row r="173" spans="1:53" s="21" customFormat="1">
      <c r="A173" s="118"/>
      <c r="B173" s="118"/>
      <c r="C173" s="118" t="s">
        <v>464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64">
        <f t="shared" ref="P173:P174" si="36">AV173/100</f>
        <v>0.84599999999999997</v>
      </c>
      <c r="Q173" s="164"/>
      <c r="R173" s="164"/>
      <c r="S173" s="160">
        <f t="shared" si="33"/>
        <v>35.952848722986239</v>
      </c>
      <c r="T173" s="160"/>
      <c r="U173" s="161">
        <f t="shared" si="34"/>
        <v>69</v>
      </c>
      <c r="V173" s="161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65"/>
      <c r="AM173" s="65"/>
      <c r="AN173" s="65"/>
      <c r="AO173" s="65"/>
      <c r="AP173" s="65"/>
      <c r="AQ173" s="65"/>
      <c r="AR173" s="65"/>
      <c r="AS173" s="65"/>
      <c r="AU173" s="21">
        <v>228</v>
      </c>
      <c r="AV173" s="134">
        <f>VLOOKUP($A$1,Valores!$A$5:$IU$86,AU173,FALSE)</f>
        <v>84.6</v>
      </c>
      <c r="AW173" s="135">
        <v>118</v>
      </c>
      <c r="AX173" s="134">
        <f>VLOOKUP($A$1,Valores!$A$5:$EO$86,AW173,FALSE)</f>
        <v>35.952848722986239</v>
      </c>
      <c r="AY173" s="135">
        <v>117</v>
      </c>
      <c r="AZ173" s="135">
        <f>VLOOKUP($A$1,rankings!$A$5:$EN$86,AY173,FALSE)</f>
        <v>69</v>
      </c>
    </row>
    <row r="174" spans="1:53" s="21" customFormat="1">
      <c r="A174" s="118"/>
      <c r="B174" s="118"/>
      <c r="C174" s="118" t="s">
        <v>465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64">
        <f t="shared" si="36"/>
        <v>1.294</v>
      </c>
      <c r="Q174" s="164"/>
      <c r="R174" s="164"/>
      <c r="S174" s="160">
        <f t="shared" si="33"/>
        <v>71.553610503282272</v>
      </c>
      <c r="T174" s="160"/>
      <c r="U174" s="161">
        <f t="shared" si="34"/>
        <v>9</v>
      </c>
      <c r="V174" s="161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65"/>
      <c r="AM174" s="65"/>
      <c r="AN174" s="65"/>
      <c r="AO174" s="65"/>
      <c r="AP174" s="65"/>
      <c r="AQ174" s="65"/>
      <c r="AR174" s="65"/>
      <c r="AS174" s="65"/>
      <c r="AU174" s="21">
        <v>229</v>
      </c>
      <c r="AV174" s="134">
        <f>VLOOKUP($A$1,Valores!$A$5:$IU$86,AU174,FALSE)</f>
        <v>129.4</v>
      </c>
      <c r="AW174" s="135">
        <v>119</v>
      </c>
      <c r="AX174" s="134">
        <f>VLOOKUP($A$1,Valores!$A$5:$EO$86,AW174,FALSE)</f>
        <v>71.553610503282272</v>
      </c>
      <c r="AY174" s="135">
        <v>118</v>
      </c>
      <c r="AZ174" s="135">
        <f>VLOOKUP($A$1,rankings!$A$5:$EN$86,AY174,FALSE)</f>
        <v>9</v>
      </c>
    </row>
    <row r="175" spans="1:53" s="21" customFormat="1">
      <c r="A175" s="118"/>
      <c r="B175" s="125" t="s">
        <v>520</v>
      </c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76"/>
      <c r="Q175" s="176"/>
      <c r="R175" s="176"/>
      <c r="S175" s="177">
        <f t="shared" si="33"/>
        <v>46.440421479595742</v>
      </c>
      <c r="T175" s="177"/>
      <c r="U175" s="178">
        <f t="shared" si="34"/>
        <v>54</v>
      </c>
      <c r="V175" s="178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64"/>
      <c r="AM175" s="64"/>
      <c r="AN175" s="64"/>
      <c r="AO175" s="64"/>
      <c r="AP175" s="64"/>
      <c r="AQ175" s="64"/>
      <c r="AR175" s="64"/>
      <c r="AS175" s="64"/>
      <c r="AV175" s="134"/>
      <c r="AW175" s="21">
        <v>31</v>
      </c>
      <c r="AX175" s="134">
        <f>VLOOKUP($A$1,Valores!$A$5:$AI$86,AW175,FALSE)</f>
        <v>46.440421479595742</v>
      </c>
      <c r="AY175" s="21">
        <v>30</v>
      </c>
      <c r="AZ175" s="135">
        <f>VLOOKUP($A$1,rankings!$A$5:$AH$86,AY175,FALSE)</f>
        <v>54</v>
      </c>
    </row>
    <row r="176" spans="1:53" s="21" customFormat="1">
      <c r="A176" s="118"/>
      <c r="B176" s="118"/>
      <c r="C176" s="118" t="s">
        <v>762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64">
        <f t="shared" ref="P176:P180" si="37">AV176/100</f>
        <v>0.125</v>
      </c>
      <c r="Q176" s="164"/>
      <c r="R176" s="164"/>
      <c r="S176" s="160">
        <f t="shared" si="33"/>
        <v>15.74816299265197</v>
      </c>
      <c r="T176" s="160"/>
      <c r="U176" s="161">
        <f t="shared" si="34"/>
        <v>52</v>
      </c>
      <c r="V176" s="161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65"/>
      <c r="AM176" s="65"/>
      <c r="AN176" s="65"/>
      <c r="AO176" s="65"/>
      <c r="AP176" s="65"/>
      <c r="AQ176" s="65"/>
      <c r="AR176" s="65"/>
      <c r="AS176" s="65"/>
      <c r="AU176" s="21">
        <v>230</v>
      </c>
      <c r="AV176" s="134">
        <f>VLOOKUP($A$1,Valores!$A$5:$IU$86,AU176,FALSE)</f>
        <v>12.5</v>
      </c>
      <c r="AW176" s="135">
        <v>120</v>
      </c>
      <c r="AX176" s="134">
        <f>VLOOKUP($A$1,Valores!$A$5:$EO$86,AW176,FALSE)</f>
        <v>15.74816299265197</v>
      </c>
      <c r="AY176" s="135">
        <v>119</v>
      </c>
      <c r="AZ176" s="135">
        <f>VLOOKUP($A$1,rankings!$A$5:$EN$86,AY176,FALSE)</f>
        <v>52</v>
      </c>
    </row>
    <row r="177" spans="1:52" s="21" customFormat="1">
      <c r="A177" s="118"/>
      <c r="B177" s="118"/>
      <c r="C177" s="118" t="s">
        <v>763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64">
        <f t="shared" si="37"/>
        <v>0.79166666666666652</v>
      </c>
      <c r="Q177" s="164"/>
      <c r="R177" s="164"/>
      <c r="S177" s="160">
        <f t="shared" si="33"/>
        <v>80.067077324014562</v>
      </c>
      <c r="T177" s="160"/>
      <c r="U177" s="161">
        <f t="shared" si="34"/>
        <v>9</v>
      </c>
      <c r="V177" s="161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65"/>
      <c r="AM177" s="65"/>
      <c r="AN177" s="65"/>
      <c r="AO177" s="65"/>
      <c r="AP177" s="65"/>
      <c r="AQ177" s="65"/>
      <c r="AR177" s="65"/>
      <c r="AS177" s="65"/>
      <c r="AU177" s="21">
        <v>231</v>
      </c>
      <c r="AV177" s="134">
        <f>VLOOKUP($A$1,Valores!$A$5:$IU$86,AU177,FALSE)</f>
        <v>79.166666666666657</v>
      </c>
      <c r="AW177" s="135">
        <v>121</v>
      </c>
      <c r="AX177" s="134">
        <f>VLOOKUP($A$1,Valores!$A$5:$EO$86,AW177,FALSE)</f>
        <v>80.067077324014562</v>
      </c>
      <c r="AY177" s="135">
        <v>120</v>
      </c>
      <c r="AZ177" s="135">
        <f>VLOOKUP($A$1,rankings!$A$5:$EN$86,AY177,FALSE)</f>
        <v>9</v>
      </c>
    </row>
    <row r="178" spans="1:52" s="21" customFormat="1">
      <c r="A178" s="118"/>
      <c r="B178" s="118"/>
      <c r="C178" s="118" t="s">
        <v>764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64">
        <f t="shared" si="37"/>
        <v>0.79359430604982206</v>
      </c>
      <c r="Q178" s="164"/>
      <c r="R178" s="164"/>
      <c r="S178" s="160">
        <f t="shared" si="33"/>
        <v>48.51942293748489</v>
      </c>
      <c r="T178" s="160"/>
      <c r="U178" s="161">
        <f t="shared" si="34"/>
        <v>73</v>
      </c>
      <c r="V178" s="161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65"/>
      <c r="AM178" s="65"/>
      <c r="AN178" s="65"/>
      <c r="AO178" s="65"/>
      <c r="AP178" s="65"/>
      <c r="AQ178" s="65"/>
      <c r="AR178" s="65"/>
      <c r="AS178" s="65"/>
      <c r="AU178" s="21">
        <v>232</v>
      </c>
      <c r="AV178" s="134">
        <f>VLOOKUP($A$1,Valores!$A$5:$IU$86,AU178,FALSE)</f>
        <v>79.359430604982208</v>
      </c>
      <c r="AW178" s="135">
        <v>122</v>
      </c>
      <c r="AX178" s="134">
        <f>VLOOKUP($A$1,Valores!$A$5:$EO$86,AW178,FALSE)</f>
        <v>48.51942293748489</v>
      </c>
      <c r="AY178" s="135">
        <v>121</v>
      </c>
      <c r="AZ178" s="135">
        <f>VLOOKUP($A$1,rankings!$A$5:$EN$86,AY178,FALSE)</f>
        <v>73</v>
      </c>
    </row>
    <row r="179" spans="1:52" s="21" customFormat="1">
      <c r="A179" s="118"/>
      <c r="B179" s="118"/>
      <c r="C179" s="118" t="s">
        <v>765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64">
        <f t="shared" si="37"/>
        <v>0.90391459074733094</v>
      </c>
      <c r="Q179" s="164"/>
      <c r="R179" s="164"/>
      <c r="S179" s="160">
        <f t="shared" si="33"/>
        <v>87.867444143827299</v>
      </c>
      <c r="T179" s="160"/>
      <c r="U179" s="161">
        <f t="shared" si="34"/>
        <v>29</v>
      </c>
      <c r="V179" s="161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65"/>
      <c r="AM179" s="65"/>
      <c r="AN179" s="65"/>
      <c r="AO179" s="65"/>
      <c r="AP179" s="65"/>
      <c r="AQ179" s="65"/>
      <c r="AR179" s="65"/>
      <c r="AS179" s="65"/>
      <c r="AU179" s="21">
        <v>233</v>
      </c>
      <c r="AV179" s="134">
        <f>VLOOKUP($A$1,Valores!$A$5:$IU$86,AU179,FALSE)</f>
        <v>90.391459074733092</v>
      </c>
      <c r="AW179" s="135">
        <v>123</v>
      </c>
      <c r="AX179" s="134">
        <f>VLOOKUP($A$1,Valores!$A$5:$EO$86,AW179,FALSE)</f>
        <v>87.867444143827299</v>
      </c>
      <c r="AY179" s="135">
        <v>122</v>
      </c>
      <c r="AZ179" s="135">
        <f>VLOOKUP($A$1,rankings!$A$5:$EN$86,AY179,FALSE)</f>
        <v>29</v>
      </c>
    </row>
    <row r="180" spans="1:52" s="21" customFormat="1">
      <c r="A180" s="118"/>
      <c r="B180" s="118"/>
      <c r="C180" s="118" t="s">
        <v>766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64">
        <f t="shared" si="37"/>
        <v>0</v>
      </c>
      <c r="Q180" s="164"/>
      <c r="R180" s="164"/>
      <c r="S180" s="160">
        <f t="shared" si="33"/>
        <v>0</v>
      </c>
      <c r="T180" s="160"/>
      <c r="U180" s="161">
        <f t="shared" si="34"/>
        <v>49</v>
      </c>
      <c r="V180" s="161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65"/>
      <c r="AM180" s="65"/>
      <c r="AN180" s="65"/>
      <c r="AO180" s="65"/>
      <c r="AP180" s="65"/>
      <c r="AQ180" s="65"/>
      <c r="AR180" s="65"/>
      <c r="AS180" s="65"/>
      <c r="AU180" s="21">
        <v>234</v>
      </c>
      <c r="AV180" s="134">
        <f>VLOOKUP($A$1,Valores!$A$5:$IU$86,AU180,FALSE)</f>
        <v>0</v>
      </c>
      <c r="AW180" s="135">
        <v>124</v>
      </c>
      <c r="AX180" s="134">
        <f>VLOOKUP($A$1,Valores!$A$5:$EO$86,AW180,FALSE)</f>
        <v>0</v>
      </c>
      <c r="AY180" s="135">
        <v>123</v>
      </c>
      <c r="AZ180" s="135">
        <f>VLOOKUP($A$1,rankings!$A$5:$EN$86,AY180,FALSE)</f>
        <v>49</v>
      </c>
    </row>
    <row r="181" spans="1:52" s="21" customFormat="1">
      <c r="A181" s="118"/>
      <c r="B181" s="125" t="s">
        <v>506</v>
      </c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76"/>
      <c r="Q181" s="176"/>
      <c r="R181" s="176"/>
      <c r="S181" s="177">
        <f t="shared" si="33"/>
        <v>74.685293362021739</v>
      </c>
      <c r="T181" s="177"/>
      <c r="U181" s="178">
        <f t="shared" si="34"/>
        <v>52</v>
      </c>
      <c r="V181" s="178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64"/>
      <c r="AM181" s="64"/>
      <c r="AN181" s="64"/>
      <c r="AO181" s="64"/>
      <c r="AP181" s="64"/>
      <c r="AQ181" s="64"/>
      <c r="AR181" s="64"/>
      <c r="AS181" s="64"/>
      <c r="AV181" s="134"/>
      <c r="AW181" s="21">
        <v>32</v>
      </c>
      <c r="AX181" s="134">
        <f>VLOOKUP($A$1,Valores!$A$5:$AI$86,AW181,FALSE)</f>
        <v>74.685293362021739</v>
      </c>
      <c r="AY181" s="21">
        <v>31</v>
      </c>
      <c r="AZ181" s="135">
        <f>VLOOKUP($A$1,rankings!$A$5:$AH$86,AY181,FALSE)</f>
        <v>52</v>
      </c>
    </row>
    <row r="182" spans="1:52" s="21" customFormat="1">
      <c r="A182" s="118"/>
      <c r="B182" s="118"/>
      <c r="C182" s="118" t="s">
        <v>466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64">
        <f t="shared" ref="P182:P186" si="38">AV182/100</f>
        <v>0.8506999999999999</v>
      </c>
      <c r="Q182" s="164"/>
      <c r="R182" s="164"/>
      <c r="S182" s="160">
        <f t="shared" si="33"/>
        <v>52.223999999999982</v>
      </c>
      <c r="T182" s="160"/>
      <c r="U182" s="161">
        <f t="shared" si="34"/>
        <v>70</v>
      </c>
      <c r="V182" s="161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65"/>
      <c r="AM182" s="65"/>
      <c r="AN182" s="65"/>
      <c r="AO182" s="65"/>
      <c r="AP182" s="65"/>
      <c r="AQ182" s="65"/>
      <c r="AR182" s="65"/>
      <c r="AS182" s="65"/>
      <c r="AU182" s="21">
        <v>235</v>
      </c>
      <c r="AV182" s="134">
        <f>VLOOKUP($A$1,Valores!$A$5:$IU$86,AU182,FALSE)</f>
        <v>85.07</v>
      </c>
      <c r="AW182" s="135">
        <v>125</v>
      </c>
      <c r="AX182" s="134">
        <f>VLOOKUP($A$1,Valores!$A$5:$EO$86,AW182,FALSE)</f>
        <v>52.223999999999982</v>
      </c>
      <c r="AY182" s="135">
        <v>124</v>
      </c>
      <c r="AZ182" s="135">
        <f>VLOOKUP($A$1,rankings!$A$5:$EN$86,AY182,FALSE)</f>
        <v>70</v>
      </c>
    </row>
    <row r="183" spans="1:52" s="21" customFormat="1">
      <c r="A183" s="118"/>
      <c r="B183" s="118"/>
      <c r="C183" s="118" t="s">
        <v>467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64">
        <f t="shared" si="38"/>
        <v>1</v>
      </c>
      <c r="Q183" s="164"/>
      <c r="R183" s="164"/>
      <c r="S183" s="160">
        <f t="shared" si="33"/>
        <v>100</v>
      </c>
      <c r="T183" s="160"/>
      <c r="U183" s="161">
        <f t="shared" si="34"/>
        <v>1</v>
      </c>
      <c r="V183" s="161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65"/>
      <c r="AM183" s="65"/>
      <c r="AN183" s="65"/>
      <c r="AO183" s="65"/>
      <c r="AP183" s="65"/>
      <c r="AQ183" s="65"/>
      <c r="AR183" s="65"/>
      <c r="AS183" s="65"/>
      <c r="AU183" s="21">
        <v>236</v>
      </c>
      <c r="AV183" s="134">
        <f>VLOOKUP($A$1,Valores!$A$5:$IU$86,AU183,FALSE)</f>
        <v>100</v>
      </c>
      <c r="AW183" s="135">
        <v>126</v>
      </c>
      <c r="AX183" s="134">
        <f>VLOOKUP($A$1,Valores!$A$5:$EO$86,AW183,FALSE)</f>
        <v>100</v>
      </c>
      <c r="AY183" s="135">
        <v>125</v>
      </c>
      <c r="AZ183" s="135">
        <f>VLOOKUP($A$1,rankings!$A$5:$EN$86,AY183,FALSE)</f>
        <v>1</v>
      </c>
    </row>
    <row r="184" spans="1:52" s="21" customFormat="1">
      <c r="A184" s="118"/>
      <c r="B184" s="118"/>
      <c r="C184" s="118" t="s">
        <v>468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64">
        <f t="shared" si="38"/>
        <v>1</v>
      </c>
      <c r="Q184" s="164"/>
      <c r="R184" s="164"/>
      <c r="S184" s="160">
        <f t="shared" si="33"/>
        <v>100</v>
      </c>
      <c r="T184" s="160"/>
      <c r="U184" s="161">
        <f t="shared" si="34"/>
        <v>1</v>
      </c>
      <c r="V184" s="161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65"/>
      <c r="AM184" s="65"/>
      <c r="AN184" s="65"/>
      <c r="AO184" s="65"/>
      <c r="AP184" s="65"/>
      <c r="AQ184" s="65"/>
      <c r="AR184" s="65"/>
      <c r="AS184" s="65"/>
      <c r="AU184" s="21">
        <v>237</v>
      </c>
      <c r="AV184" s="134">
        <f>VLOOKUP($A$1,Valores!$A$5:$IU$86,AU184,FALSE)</f>
        <v>100</v>
      </c>
      <c r="AW184" s="135">
        <v>127</v>
      </c>
      <c r="AX184" s="134">
        <f>VLOOKUP($A$1,Valores!$A$5:$EO$86,AW184,FALSE)</f>
        <v>100</v>
      </c>
      <c r="AY184" s="135">
        <v>126</v>
      </c>
      <c r="AZ184" s="135">
        <f>VLOOKUP($A$1,rankings!$A$5:$EN$86,AY184,FALSE)</f>
        <v>1</v>
      </c>
    </row>
    <row r="185" spans="1:52" s="21" customFormat="1">
      <c r="A185" s="118"/>
      <c r="B185" s="118"/>
      <c r="C185" s="118" t="s">
        <v>469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64">
        <f t="shared" si="38"/>
        <v>0.94366197183098588</v>
      </c>
      <c r="Q185" s="164"/>
      <c r="R185" s="164"/>
      <c r="S185" s="160">
        <f t="shared" si="33"/>
        <v>65.815370035915137</v>
      </c>
      <c r="T185" s="160"/>
      <c r="U185" s="161">
        <f t="shared" si="34"/>
        <v>65</v>
      </c>
      <c r="V185" s="161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65"/>
      <c r="AM185" s="65"/>
      <c r="AN185" s="65"/>
      <c r="AO185" s="65"/>
      <c r="AP185" s="65"/>
      <c r="AQ185" s="65"/>
      <c r="AR185" s="65"/>
      <c r="AS185" s="65"/>
      <c r="AU185" s="21">
        <v>238</v>
      </c>
      <c r="AV185" s="134">
        <f>VLOOKUP($A$1,Valores!$A$5:$IU$86,AU185,FALSE)</f>
        <v>94.366197183098592</v>
      </c>
      <c r="AW185" s="135">
        <v>128</v>
      </c>
      <c r="AX185" s="134">
        <f>VLOOKUP($A$1,Valores!$A$5:$EO$86,AW185,FALSE)</f>
        <v>65.815370035915137</v>
      </c>
      <c r="AY185" s="135">
        <v>127</v>
      </c>
      <c r="AZ185" s="135">
        <f>VLOOKUP($A$1,rankings!$A$5:$EN$86,AY185,FALSE)</f>
        <v>65</v>
      </c>
    </row>
    <row r="186" spans="1:52" s="21" customFormat="1">
      <c r="A186" s="118"/>
      <c r="B186" s="118"/>
      <c r="C186" s="118" t="s">
        <v>470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64">
        <f t="shared" si="38"/>
        <v>0.83579999999999999</v>
      </c>
      <c r="Q186" s="164"/>
      <c r="R186" s="164"/>
      <c r="S186" s="160">
        <f t="shared" si="33"/>
        <v>55.387096774193559</v>
      </c>
      <c r="T186" s="160"/>
      <c r="U186" s="161">
        <f t="shared" si="34"/>
        <v>69</v>
      </c>
      <c r="V186" s="161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65"/>
      <c r="AM186" s="65"/>
      <c r="AN186" s="65"/>
      <c r="AO186" s="65"/>
      <c r="AP186" s="65"/>
      <c r="AQ186" s="65"/>
      <c r="AR186" s="65"/>
      <c r="AS186" s="65"/>
      <c r="AU186" s="21">
        <v>239</v>
      </c>
      <c r="AV186" s="134">
        <f>VLOOKUP($A$1,Valores!$A$5:$IU$86,AU186,FALSE)</f>
        <v>83.58</v>
      </c>
      <c r="AW186" s="135">
        <v>129</v>
      </c>
      <c r="AX186" s="134">
        <f>VLOOKUP($A$1,Valores!$A$5:$EO$86,AW186,FALSE)</f>
        <v>55.387096774193559</v>
      </c>
      <c r="AY186" s="135">
        <v>128</v>
      </c>
      <c r="AZ186" s="135">
        <f>VLOOKUP($A$1,rankings!$A$5:$EN$86,AY186,FALSE)</f>
        <v>69</v>
      </c>
    </row>
    <row r="187" spans="1:52" s="21" customFormat="1">
      <c r="A187" s="128" t="s">
        <v>751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73"/>
      <c r="Q187" s="173"/>
      <c r="R187" s="173"/>
      <c r="S187" s="174">
        <f t="shared" si="33"/>
        <v>16.071415217221606</v>
      </c>
      <c r="T187" s="174"/>
      <c r="U187" s="175">
        <f t="shared" si="34"/>
        <v>76</v>
      </c>
      <c r="V187" s="175"/>
      <c r="W187" s="138"/>
      <c r="X187" s="138"/>
      <c r="Y187" s="138"/>
      <c r="Z187" s="138"/>
      <c r="AA187" s="138"/>
      <c r="AB187" s="138"/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66"/>
      <c r="AM187" s="66"/>
      <c r="AN187" s="66"/>
      <c r="AO187" s="66"/>
      <c r="AP187" s="66"/>
      <c r="AQ187" s="66"/>
      <c r="AR187" s="66"/>
      <c r="AS187" s="66"/>
      <c r="AV187" s="134"/>
      <c r="AW187" s="21">
        <v>10</v>
      </c>
      <c r="AX187" s="134">
        <f>VLOOKUP($A$1,Valores!$A$5:$AI$86,AW187,FALSE)</f>
        <v>16.071415217221606</v>
      </c>
      <c r="AY187" s="21">
        <v>9</v>
      </c>
      <c r="AZ187" s="135">
        <f>VLOOKUP($A$1,rankings!$A$5:$AH$86,AY187,FALSE)</f>
        <v>76</v>
      </c>
    </row>
    <row r="188" spans="1:52" s="21" customFormat="1">
      <c r="A188" s="118"/>
      <c r="B188" s="129" t="s">
        <v>491</v>
      </c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65"/>
      <c r="Q188" s="165"/>
      <c r="R188" s="165"/>
      <c r="S188" s="166">
        <f t="shared" si="33"/>
        <v>31.51819463213868</v>
      </c>
      <c r="T188" s="166"/>
      <c r="U188" s="167">
        <f t="shared" si="34"/>
        <v>77</v>
      </c>
      <c r="V188" s="167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64"/>
      <c r="AM188" s="64"/>
      <c r="AN188" s="64"/>
      <c r="AO188" s="64"/>
      <c r="AP188" s="64"/>
      <c r="AQ188" s="64"/>
      <c r="AR188" s="64"/>
      <c r="AS188" s="64"/>
      <c r="AV188" s="134"/>
      <c r="AW188" s="21">
        <v>33</v>
      </c>
      <c r="AX188" s="134">
        <f>VLOOKUP($A$1,Valores!$A$5:$AI$86,AW188,FALSE)</f>
        <v>31.51819463213868</v>
      </c>
      <c r="AY188" s="21">
        <v>32</v>
      </c>
      <c r="AZ188" s="135">
        <f>VLOOKUP($A$1,rankings!$A$5:$AH$86,AY188,FALSE)</f>
        <v>77</v>
      </c>
    </row>
    <row r="189" spans="1:52" s="21" customFormat="1">
      <c r="A189" s="118"/>
      <c r="B189" s="118"/>
      <c r="C189" s="118" t="s">
        <v>471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72">
        <f t="shared" ref="P189:P204" si="39">AV189</f>
        <v>59.756100000000004</v>
      </c>
      <c r="Q189" s="172"/>
      <c r="R189" s="172"/>
      <c r="S189" s="160">
        <f t="shared" ref="S189:S206" si="40">AX189</f>
        <v>25.000009318181228</v>
      </c>
      <c r="T189" s="160"/>
      <c r="U189" s="161">
        <f t="shared" ref="U189:U206" si="41">AZ189</f>
        <v>76</v>
      </c>
      <c r="V189" s="161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65"/>
      <c r="AM189" s="65"/>
      <c r="AN189" s="65"/>
      <c r="AO189" s="65"/>
      <c r="AP189" s="65"/>
      <c r="AQ189" s="65"/>
      <c r="AR189" s="65"/>
      <c r="AS189" s="65"/>
      <c r="AU189" s="21">
        <v>240</v>
      </c>
      <c r="AV189" s="134">
        <f>VLOOKUP($A$1,Valores!$A$5:$IU$86,AU189,FALSE)</f>
        <v>59.756100000000004</v>
      </c>
      <c r="AW189" s="135">
        <v>130</v>
      </c>
      <c r="AX189" s="134">
        <f>VLOOKUP($A$1,Valores!$A$5:$EO$86,AW189,FALSE)</f>
        <v>25.000009318181228</v>
      </c>
      <c r="AY189" s="135">
        <v>129</v>
      </c>
      <c r="AZ189" s="135">
        <f>VLOOKUP($A$1,rankings!$A$5:$EN$86,AY189,FALSE)</f>
        <v>76</v>
      </c>
    </row>
    <row r="190" spans="1:52" s="21" customFormat="1">
      <c r="A190" s="118"/>
      <c r="B190" s="118"/>
      <c r="C190" s="118" t="s">
        <v>472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72">
        <f t="shared" si="39"/>
        <v>48.78049</v>
      </c>
      <c r="Q190" s="172"/>
      <c r="R190" s="172"/>
      <c r="S190" s="160">
        <f t="shared" si="40"/>
        <v>32.258070915712466</v>
      </c>
      <c r="T190" s="160"/>
      <c r="U190" s="161">
        <f t="shared" si="41"/>
        <v>75</v>
      </c>
      <c r="V190" s="161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65"/>
      <c r="AM190" s="65"/>
      <c r="AN190" s="65"/>
      <c r="AO190" s="65"/>
      <c r="AP190" s="65"/>
      <c r="AQ190" s="65"/>
      <c r="AR190" s="65"/>
      <c r="AS190" s="65"/>
      <c r="AU190" s="21">
        <v>241</v>
      </c>
      <c r="AV190" s="134">
        <f>VLOOKUP($A$1,Valores!$A$5:$IU$86,AU190,FALSE)</f>
        <v>48.78049</v>
      </c>
      <c r="AW190" s="135">
        <v>131</v>
      </c>
      <c r="AX190" s="134">
        <f>VLOOKUP($A$1,Valores!$A$5:$EO$86,AW190,FALSE)</f>
        <v>32.258070915712466</v>
      </c>
      <c r="AY190" s="135">
        <v>130</v>
      </c>
      <c r="AZ190" s="135">
        <f>VLOOKUP($A$1,rankings!$A$5:$EN$86,AY190,FALSE)</f>
        <v>75</v>
      </c>
    </row>
    <row r="191" spans="1:52" s="21" customFormat="1">
      <c r="A191" s="118"/>
      <c r="B191" s="118"/>
      <c r="C191" s="118" t="s">
        <v>473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72">
        <f t="shared" si="39"/>
        <v>48.445150699999999</v>
      </c>
      <c r="Q191" s="172"/>
      <c r="R191" s="172"/>
      <c r="S191" s="160">
        <f t="shared" si="40"/>
        <v>2.6047061645734266</v>
      </c>
      <c r="T191" s="160"/>
      <c r="U191" s="161">
        <f t="shared" si="41"/>
        <v>78</v>
      </c>
      <c r="V191" s="161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65"/>
      <c r="AM191" s="65"/>
      <c r="AN191" s="65"/>
      <c r="AO191" s="65"/>
      <c r="AP191" s="65"/>
      <c r="AQ191" s="65"/>
      <c r="AR191" s="65"/>
      <c r="AS191" s="65"/>
      <c r="AU191" s="21">
        <v>242</v>
      </c>
      <c r="AV191" s="134">
        <f>VLOOKUP($A$1,Valores!$A$5:$IU$86,AU191,FALSE)</f>
        <v>48.445150699999999</v>
      </c>
      <c r="AW191" s="135">
        <v>132</v>
      </c>
      <c r="AX191" s="134">
        <f>VLOOKUP($A$1,Valores!$A$5:$EO$86,AW191,FALSE)</f>
        <v>2.6047061645734266</v>
      </c>
      <c r="AY191" s="135">
        <v>131</v>
      </c>
      <c r="AZ191" s="135">
        <f>VLOOKUP($A$1,rankings!$A$5:$EN$86,AY191,FALSE)</f>
        <v>78</v>
      </c>
    </row>
    <row r="192" spans="1:52" s="21" customFormat="1">
      <c r="A192" s="118"/>
      <c r="B192" s="118"/>
      <c r="C192" s="118" t="s">
        <v>474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72">
        <f t="shared" si="39"/>
        <v>78.486720657758482</v>
      </c>
      <c r="Q192" s="172"/>
      <c r="R192" s="172"/>
      <c r="S192" s="160">
        <f t="shared" si="40"/>
        <v>60.487443702842988</v>
      </c>
      <c r="T192" s="160"/>
      <c r="U192" s="161">
        <f t="shared" si="41"/>
        <v>6</v>
      </c>
      <c r="V192" s="161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65"/>
      <c r="AM192" s="65"/>
      <c r="AN192" s="65"/>
      <c r="AO192" s="65"/>
      <c r="AP192" s="65"/>
      <c r="AQ192" s="65"/>
      <c r="AR192" s="65"/>
      <c r="AS192" s="65"/>
      <c r="AU192" s="21">
        <v>243</v>
      </c>
      <c r="AV192" s="134">
        <f>VLOOKUP($A$1,Valores!$A$5:$IU$86,AU192,FALSE)</f>
        <v>78.486720657758482</v>
      </c>
      <c r="AW192" s="135">
        <v>133</v>
      </c>
      <c r="AX192" s="134">
        <f>VLOOKUP($A$1,Valores!$A$5:$EO$86,AW192,FALSE)</f>
        <v>60.487443702842988</v>
      </c>
      <c r="AY192" s="135">
        <v>132</v>
      </c>
      <c r="AZ192" s="135">
        <f>VLOOKUP($A$1,rankings!$A$5:$EN$86,AY192,FALSE)</f>
        <v>6</v>
      </c>
    </row>
    <row r="193" spans="1:52" s="21" customFormat="1">
      <c r="A193" s="118"/>
      <c r="B193" s="118"/>
      <c r="C193" s="118" t="s">
        <v>475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63">
        <f t="shared" si="39"/>
        <v>56</v>
      </c>
      <c r="Q193" s="163"/>
      <c r="R193" s="163"/>
      <c r="S193" s="160">
        <f t="shared" si="40"/>
        <v>35</v>
      </c>
      <c r="T193" s="160"/>
      <c r="U193" s="161">
        <f t="shared" si="41"/>
        <v>77</v>
      </c>
      <c r="V193" s="161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65"/>
      <c r="AM193" s="65"/>
      <c r="AN193" s="65"/>
      <c r="AO193" s="65"/>
      <c r="AP193" s="65"/>
      <c r="AQ193" s="65"/>
      <c r="AR193" s="65"/>
      <c r="AS193" s="65"/>
      <c r="AU193" s="21">
        <v>244</v>
      </c>
      <c r="AV193" s="134">
        <f>VLOOKUP($A$1,Valores!$A$5:$IU$86,AU193,FALSE)</f>
        <v>56</v>
      </c>
      <c r="AW193" s="135">
        <v>134</v>
      </c>
      <c r="AX193" s="134">
        <f>VLOOKUP($A$1,Valores!$A$5:$EO$86,AW193,FALSE)</f>
        <v>35</v>
      </c>
      <c r="AY193" s="135">
        <v>133</v>
      </c>
      <c r="AZ193" s="135">
        <f>VLOOKUP($A$1,rankings!$A$5:$EN$86,AY193,FALSE)</f>
        <v>77</v>
      </c>
    </row>
    <row r="194" spans="1:52" s="21" customFormat="1">
      <c r="A194" s="118"/>
      <c r="B194" s="118"/>
      <c r="C194" s="118" t="s">
        <v>476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63">
        <f t="shared" si="39"/>
        <v>3028</v>
      </c>
      <c r="Q194" s="163"/>
      <c r="R194" s="163"/>
      <c r="S194" s="160">
        <f t="shared" si="40"/>
        <v>33.758937691521965</v>
      </c>
      <c r="T194" s="160"/>
      <c r="U194" s="161">
        <f t="shared" si="41"/>
        <v>77</v>
      </c>
      <c r="V194" s="161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65"/>
      <c r="AM194" s="65"/>
      <c r="AN194" s="65"/>
      <c r="AO194" s="65"/>
      <c r="AP194" s="65"/>
      <c r="AQ194" s="65"/>
      <c r="AR194" s="65"/>
      <c r="AS194" s="65"/>
      <c r="AU194" s="21">
        <v>245</v>
      </c>
      <c r="AV194" s="139">
        <f>VLOOKUP($A$1,Valores!$A$5:$IU$86,AU194,FALSE)</f>
        <v>3028</v>
      </c>
      <c r="AW194" s="135">
        <v>135</v>
      </c>
      <c r="AX194" s="134">
        <f>VLOOKUP($A$1,Valores!$A$5:$EO$86,AW194,FALSE)</f>
        <v>33.758937691521965</v>
      </c>
      <c r="AY194" s="135">
        <v>134</v>
      </c>
      <c r="AZ194" s="135">
        <f>VLOOKUP($A$1,rankings!$A$5:$EN$86,AY194,FALSE)</f>
        <v>77</v>
      </c>
    </row>
    <row r="195" spans="1:52" s="21" customFormat="1">
      <c r="A195" s="118"/>
      <c r="B195" s="129" t="s">
        <v>394</v>
      </c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65"/>
      <c r="Q195" s="165"/>
      <c r="R195" s="165"/>
      <c r="S195" s="166">
        <f t="shared" si="40"/>
        <v>2.5430627926253382</v>
      </c>
      <c r="T195" s="166"/>
      <c r="U195" s="167">
        <f t="shared" si="41"/>
        <v>73</v>
      </c>
      <c r="V195" s="167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64"/>
      <c r="AM195" s="64"/>
      <c r="AN195" s="64"/>
      <c r="AO195" s="64"/>
      <c r="AP195" s="64"/>
      <c r="AQ195" s="64"/>
      <c r="AR195" s="64"/>
      <c r="AS195" s="64"/>
      <c r="AV195" s="139"/>
      <c r="AW195" s="21">
        <v>34</v>
      </c>
      <c r="AX195" s="134">
        <f>VLOOKUP($A$1,Valores!$A$5:$AI$86,AW195,FALSE)</f>
        <v>2.5430627926253382</v>
      </c>
      <c r="AY195" s="21">
        <v>33</v>
      </c>
      <c r="AZ195" s="135">
        <f>VLOOKUP($A$1,rankings!$A$5:$AH$86,AY195,FALSE)</f>
        <v>73</v>
      </c>
    </row>
    <row r="196" spans="1:52" s="21" customFormat="1">
      <c r="A196" s="118"/>
      <c r="B196" s="118"/>
      <c r="C196" s="118" t="s">
        <v>477</v>
      </c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64">
        <f t="shared" ref="P196" si="42">AV196/100</f>
        <v>6.6235107227958698E-4</v>
      </c>
      <c r="Q196" s="164"/>
      <c r="R196" s="164"/>
      <c r="S196" s="160">
        <f t="shared" si="40"/>
        <v>1.2408363568891512</v>
      </c>
      <c r="T196" s="160"/>
      <c r="U196" s="161">
        <f t="shared" si="41"/>
        <v>42</v>
      </c>
      <c r="V196" s="161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65"/>
      <c r="AM196" s="65"/>
      <c r="AN196" s="65"/>
      <c r="AO196" s="65"/>
      <c r="AP196" s="65"/>
      <c r="AQ196" s="65"/>
      <c r="AR196" s="65"/>
      <c r="AS196" s="65"/>
      <c r="AU196" s="21">
        <v>246</v>
      </c>
      <c r="AV196" s="134">
        <f>VLOOKUP($A$1,Valores!$A$5:$IU$86,AU196,FALSE)</f>
        <v>6.6235107227958695E-2</v>
      </c>
      <c r="AW196" s="135">
        <v>136</v>
      </c>
      <c r="AX196" s="134">
        <f>VLOOKUP($A$1,Valores!$A$5:$EO$86,AW196,FALSE)</f>
        <v>1.2408363568891512</v>
      </c>
      <c r="AY196" s="135">
        <v>135</v>
      </c>
      <c r="AZ196" s="135">
        <f>VLOOKUP($A$1,rankings!$A$5:$EN$86,AY196,FALSE)</f>
        <v>42</v>
      </c>
    </row>
    <row r="197" spans="1:52" s="21" customFormat="1">
      <c r="A197" s="118"/>
      <c r="B197" s="118"/>
      <c r="C197" s="118" t="s">
        <v>478</v>
      </c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64">
        <f t="shared" ref="P197:P200" si="43">AV197/100</f>
        <v>-6.8807877645086944E-3</v>
      </c>
      <c r="Q197" s="164"/>
      <c r="R197" s="164"/>
      <c r="S197" s="160">
        <f t="shared" si="40"/>
        <v>4.9176124692682688</v>
      </c>
      <c r="T197" s="160"/>
      <c r="U197" s="161">
        <f t="shared" si="41"/>
        <v>73</v>
      </c>
      <c r="V197" s="161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65"/>
      <c r="AM197" s="65"/>
      <c r="AN197" s="65"/>
      <c r="AO197" s="65"/>
      <c r="AP197" s="65"/>
      <c r="AQ197" s="65"/>
      <c r="AR197" s="65"/>
      <c r="AS197" s="65"/>
      <c r="AU197" s="21">
        <v>247</v>
      </c>
      <c r="AV197" s="134">
        <f>VLOOKUP($A$1,Valores!$A$5:$IU$86,AU197,FALSE)</f>
        <v>-0.68807877645086946</v>
      </c>
      <c r="AW197" s="135">
        <v>137</v>
      </c>
      <c r="AX197" s="134">
        <f>VLOOKUP($A$1,Valores!$A$5:$EO$86,AW197,FALSE)</f>
        <v>4.9176124692682688</v>
      </c>
      <c r="AY197" s="135">
        <v>136</v>
      </c>
      <c r="AZ197" s="135">
        <f>VLOOKUP($A$1,rankings!$A$5:$EN$86,AY197,FALSE)</f>
        <v>73</v>
      </c>
    </row>
    <row r="198" spans="1:52" s="21" customFormat="1">
      <c r="A198" s="118"/>
      <c r="B198" s="118"/>
      <c r="C198" s="118" t="s">
        <v>479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64">
        <f t="shared" si="43"/>
        <v>-9.2192347466390906E-3</v>
      </c>
      <c r="Q198" s="164"/>
      <c r="R198" s="164"/>
      <c r="S198" s="160">
        <f t="shared" si="40"/>
        <v>0.58278482867813397</v>
      </c>
      <c r="T198" s="160"/>
      <c r="U198" s="161">
        <f t="shared" si="41"/>
        <v>74</v>
      </c>
      <c r="V198" s="161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65"/>
      <c r="AM198" s="65"/>
      <c r="AN198" s="65"/>
      <c r="AO198" s="65"/>
      <c r="AP198" s="65"/>
      <c r="AQ198" s="65"/>
      <c r="AR198" s="65"/>
      <c r="AS198" s="65"/>
      <c r="AU198" s="21">
        <v>248</v>
      </c>
      <c r="AV198" s="134">
        <f>VLOOKUP($A$1,Valores!$A$5:$IU$86,AU198,FALSE)</f>
        <v>-0.921923474663909</v>
      </c>
      <c r="AW198" s="135">
        <v>138</v>
      </c>
      <c r="AX198" s="134">
        <f>VLOOKUP($A$1,Valores!$A$5:$EO$86,AW198,FALSE)</f>
        <v>0.58278482867813397</v>
      </c>
      <c r="AY198" s="135">
        <v>137</v>
      </c>
      <c r="AZ198" s="135">
        <f>VLOOKUP($A$1,rankings!$A$5:$EN$86,AY198,FALSE)</f>
        <v>74</v>
      </c>
    </row>
    <row r="199" spans="1:52" s="21" customFormat="1">
      <c r="A199" s="118"/>
      <c r="B199" s="118"/>
      <c r="C199" s="118" t="s">
        <v>480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64">
        <f t="shared" si="43"/>
        <v>-4.3298969072164952E-3</v>
      </c>
      <c r="Q199" s="164"/>
      <c r="R199" s="164"/>
      <c r="S199" s="160">
        <f t="shared" si="40"/>
        <v>0.7171015920703826</v>
      </c>
      <c r="T199" s="160"/>
      <c r="U199" s="161">
        <f t="shared" si="41"/>
        <v>38</v>
      </c>
      <c r="V199" s="161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65"/>
      <c r="AM199" s="65"/>
      <c r="AN199" s="65"/>
      <c r="AO199" s="65"/>
      <c r="AP199" s="65"/>
      <c r="AQ199" s="65"/>
      <c r="AR199" s="65"/>
      <c r="AS199" s="65"/>
      <c r="AU199" s="21">
        <v>249</v>
      </c>
      <c r="AV199" s="134">
        <f>VLOOKUP($A$1,Valores!$A$5:$IU$86,AU199,FALSE)</f>
        <v>-0.4329896907216495</v>
      </c>
      <c r="AW199" s="135">
        <v>139</v>
      </c>
      <c r="AX199" s="134">
        <f>VLOOKUP($A$1,Valores!$A$5:$EO$86,AW199,FALSE)</f>
        <v>0.7171015920703826</v>
      </c>
      <c r="AY199" s="135">
        <v>138</v>
      </c>
      <c r="AZ199" s="135">
        <f>VLOOKUP($A$1,rankings!$A$5:$EN$86,AY199,FALSE)</f>
        <v>38</v>
      </c>
    </row>
    <row r="200" spans="1:52" s="21" customFormat="1">
      <c r="A200" s="118"/>
      <c r="B200" s="118"/>
      <c r="C200" s="118" t="s">
        <v>481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64">
        <f t="shared" si="43"/>
        <v>7.2020725388601036E-3</v>
      </c>
      <c r="Q200" s="164"/>
      <c r="R200" s="164"/>
      <c r="S200" s="160">
        <f t="shared" si="40"/>
        <v>5.2569787162207566</v>
      </c>
      <c r="T200" s="160"/>
      <c r="U200" s="161">
        <f t="shared" si="41"/>
        <v>12</v>
      </c>
      <c r="V200" s="161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65"/>
      <c r="AM200" s="65"/>
      <c r="AN200" s="65"/>
      <c r="AO200" s="65"/>
      <c r="AP200" s="65"/>
      <c r="AQ200" s="65"/>
      <c r="AR200" s="65"/>
      <c r="AS200" s="65"/>
      <c r="AU200" s="21">
        <v>250</v>
      </c>
      <c r="AV200" s="134">
        <f>VLOOKUP($A$1,Valores!$A$5:$IU$86,AU200,FALSE)</f>
        <v>0.72020725388601037</v>
      </c>
      <c r="AW200" s="135">
        <v>140</v>
      </c>
      <c r="AX200" s="134">
        <f>VLOOKUP($A$1,Valores!$A$5:$EO$86,AW200,FALSE)</f>
        <v>5.2569787162207566</v>
      </c>
      <c r="AY200" s="135">
        <v>139</v>
      </c>
      <c r="AZ200" s="135">
        <f>VLOOKUP($A$1,rankings!$A$5:$EN$86,AY200,FALSE)</f>
        <v>12</v>
      </c>
    </row>
    <row r="201" spans="1:52" s="21" customFormat="1">
      <c r="A201" s="118"/>
      <c r="B201" s="129" t="s">
        <v>492</v>
      </c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65"/>
      <c r="Q201" s="165"/>
      <c r="R201" s="165"/>
      <c r="S201" s="166">
        <f t="shared" si="40"/>
        <v>14.152988226900801</v>
      </c>
      <c r="T201" s="166"/>
      <c r="U201" s="167">
        <f t="shared" si="41"/>
        <v>74</v>
      </c>
      <c r="V201" s="167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64"/>
      <c r="AM201" s="64"/>
      <c r="AN201" s="64"/>
      <c r="AO201" s="64"/>
      <c r="AP201" s="64"/>
      <c r="AQ201" s="64"/>
      <c r="AR201" s="64"/>
      <c r="AS201" s="64"/>
      <c r="AV201" s="134"/>
      <c r="AW201" s="21">
        <v>35</v>
      </c>
      <c r="AX201" s="134">
        <f>VLOOKUP($A$1,Valores!$A$5:$AI$86,AW201,FALSE)</f>
        <v>14.152988226900801</v>
      </c>
      <c r="AY201" s="21">
        <v>34</v>
      </c>
      <c r="AZ201" s="135">
        <f>VLOOKUP($A$1,rankings!$A$5:$AH$86,AY201,FALSE)</f>
        <v>74</v>
      </c>
    </row>
    <row r="202" spans="1:52" s="21" customFormat="1">
      <c r="A202" s="118"/>
      <c r="B202" s="118"/>
      <c r="C202" s="118" t="s">
        <v>493</v>
      </c>
      <c r="D202" s="118"/>
      <c r="E202" s="118"/>
      <c r="F202" s="118"/>
      <c r="G202" s="118"/>
      <c r="H202" s="118"/>
      <c r="I202" s="118"/>
      <c r="J202" s="126" t="s">
        <v>784</v>
      </c>
      <c r="K202" s="118"/>
      <c r="L202" s="118"/>
      <c r="M202" s="118"/>
      <c r="N202" s="118"/>
      <c r="O202" s="118"/>
      <c r="P202" s="162">
        <f t="shared" si="39"/>
        <v>8.6260329999999996</v>
      </c>
      <c r="Q202" s="162"/>
      <c r="R202" s="162"/>
      <c r="S202" s="160">
        <f t="shared" si="40"/>
        <v>0.40537689547986649</v>
      </c>
      <c r="T202" s="160"/>
      <c r="U202" s="161">
        <f t="shared" si="41"/>
        <v>78</v>
      </c>
      <c r="V202" s="161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65"/>
      <c r="AM202" s="65"/>
      <c r="AN202" s="65"/>
      <c r="AO202" s="65"/>
      <c r="AP202" s="65"/>
      <c r="AQ202" s="65"/>
      <c r="AR202" s="65"/>
      <c r="AS202" s="65"/>
      <c r="AU202" s="21">
        <v>251</v>
      </c>
      <c r="AV202" s="134">
        <f>VLOOKUP($A$1,Valores!$A$5:$IU$86,AU202,FALSE)</f>
        <v>8.6260329999999996</v>
      </c>
      <c r="AW202" s="135">
        <v>141</v>
      </c>
      <c r="AX202" s="134">
        <f>VLOOKUP($A$1,Valores!$A$5:$EO$86,AW202,FALSE)</f>
        <v>0.40537689547986649</v>
      </c>
      <c r="AY202" s="135">
        <v>140</v>
      </c>
      <c r="AZ202" s="135">
        <f>VLOOKUP($A$1,rankings!$A$5:$EN$86,AY202,FALSE)</f>
        <v>78</v>
      </c>
    </row>
    <row r="203" spans="1:52" s="21" customFormat="1">
      <c r="A203" s="118"/>
      <c r="B203" s="118"/>
      <c r="C203" s="118" t="s">
        <v>494</v>
      </c>
      <c r="D203" s="118"/>
      <c r="E203" s="118"/>
      <c r="F203" s="118"/>
      <c r="G203" s="118"/>
      <c r="H203" s="118"/>
      <c r="I203" s="118"/>
      <c r="J203" s="126" t="s">
        <v>784</v>
      </c>
      <c r="K203" s="118"/>
      <c r="L203" s="118"/>
      <c r="M203" s="118"/>
      <c r="N203" s="118"/>
      <c r="O203" s="118"/>
      <c r="P203" s="162">
        <f t="shared" si="39"/>
        <v>17.675136999999999</v>
      </c>
      <c r="Q203" s="162"/>
      <c r="R203" s="162"/>
      <c r="S203" s="160">
        <f t="shared" si="40"/>
        <v>1.1420627600652624</v>
      </c>
      <c r="T203" s="160"/>
      <c r="U203" s="161">
        <f t="shared" si="41"/>
        <v>79</v>
      </c>
      <c r="V203" s="161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65"/>
      <c r="AM203" s="65"/>
      <c r="AN203" s="65"/>
      <c r="AO203" s="65"/>
      <c r="AP203" s="65"/>
      <c r="AQ203" s="65"/>
      <c r="AR203" s="65"/>
      <c r="AS203" s="65"/>
      <c r="AU203" s="21">
        <v>252</v>
      </c>
      <c r="AV203" s="134">
        <f>VLOOKUP($A$1,Valores!$A$5:$IU$86,AU203,FALSE)</f>
        <v>17.675136999999999</v>
      </c>
      <c r="AW203" s="135">
        <v>142</v>
      </c>
      <c r="AX203" s="134">
        <f>VLOOKUP($A$1,Valores!$A$5:$EO$86,AW203,FALSE)</f>
        <v>1.1420627600652624</v>
      </c>
      <c r="AY203" s="135">
        <v>141</v>
      </c>
      <c r="AZ203" s="135">
        <f>VLOOKUP($A$1,rankings!$A$5:$EN$86,AY203,FALSE)</f>
        <v>79</v>
      </c>
    </row>
    <row r="204" spans="1:52" s="21" customFormat="1">
      <c r="A204" s="118"/>
      <c r="B204" s="118"/>
      <c r="C204" s="118" t="s">
        <v>495</v>
      </c>
      <c r="D204" s="118"/>
      <c r="E204" s="118"/>
      <c r="F204" s="118"/>
      <c r="G204" s="118"/>
      <c r="H204" s="118"/>
      <c r="I204" s="118"/>
      <c r="J204" s="126" t="s">
        <v>784</v>
      </c>
      <c r="K204" s="118"/>
      <c r="L204" s="118"/>
      <c r="M204" s="118"/>
      <c r="N204" s="118"/>
      <c r="O204" s="118"/>
      <c r="P204" s="162">
        <f t="shared" si="39"/>
        <v>4.3212010000000003</v>
      </c>
      <c r="Q204" s="162"/>
      <c r="R204" s="162"/>
      <c r="S204" s="160">
        <f t="shared" si="40"/>
        <v>0.71216340066702299</v>
      </c>
      <c r="T204" s="160"/>
      <c r="U204" s="161">
        <f t="shared" si="41"/>
        <v>61</v>
      </c>
      <c r="V204" s="161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65"/>
      <c r="AM204" s="65"/>
      <c r="AN204" s="65"/>
      <c r="AO204" s="65"/>
      <c r="AP204" s="65"/>
      <c r="AQ204" s="65"/>
      <c r="AR204" s="65"/>
      <c r="AS204" s="65"/>
      <c r="AU204" s="21">
        <v>253</v>
      </c>
      <c r="AV204" s="134">
        <f>VLOOKUP($A$1,Valores!$A$5:$IU$86,AU204,FALSE)</f>
        <v>4.3212010000000003</v>
      </c>
      <c r="AW204" s="135">
        <v>143</v>
      </c>
      <c r="AX204" s="134">
        <f>VLOOKUP($A$1,Valores!$A$5:$EO$86,AW204,FALSE)</f>
        <v>0.71216340066702299</v>
      </c>
      <c r="AY204" s="135">
        <v>142</v>
      </c>
      <c r="AZ204" s="135">
        <f>VLOOKUP($A$1,rankings!$A$5:$EN$86,AY204,FALSE)</f>
        <v>61</v>
      </c>
    </row>
    <row r="205" spans="1:52" s="21" customFormat="1">
      <c r="A205" s="118"/>
      <c r="B205" s="118"/>
      <c r="C205" s="118" t="s">
        <v>531</v>
      </c>
      <c r="D205" s="118"/>
      <c r="E205" s="118"/>
      <c r="F205" s="118"/>
      <c r="G205" s="118"/>
      <c r="H205" s="118"/>
      <c r="I205" s="118"/>
      <c r="J205" s="126" t="s">
        <v>785</v>
      </c>
      <c r="K205" s="118"/>
      <c r="L205" s="118"/>
      <c r="M205" s="118"/>
      <c r="N205" s="118"/>
      <c r="O205" s="118"/>
      <c r="P205" s="118"/>
      <c r="Q205" s="170">
        <f>AV205</f>
        <v>138.32749999999999</v>
      </c>
      <c r="R205" s="170"/>
      <c r="S205" s="160">
        <f t="shared" si="40"/>
        <v>0</v>
      </c>
      <c r="T205" s="160"/>
      <c r="U205" s="161">
        <f t="shared" si="41"/>
        <v>48</v>
      </c>
      <c r="V205" s="161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65"/>
      <c r="AM205" s="65"/>
      <c r="AN205" s="65"/>
      <c r="AO205" s="65"/>
      <c r="AP205" s="65"/>
      <c r="AQ205" s="65"/>
      <c r="AR205" s="65"/>
      <c r="AS205" s="65"/>
      <c r="AU205" s="21">
        <v>254</v>
      </c>
      <c r="AV205" s="134">
        <f>VLOOKUP($A$1,Valores!$A$5:$IU$86,AU205,FALSE)</f>
        <v>138.32749999999999</v>
      </c>
      <c r="AW205" s="135">
        <v>144</v>
      </c>
      <c r="AX205" s="134">
        <f>VLOOKUP($A$1,Valores!$A$5:$EO$86,AW205,FALSE)</f>
        <v>0</v>
      </c>
      <c r="AY205" s="135">
        <v>143</v>
      </c>
      <c r="AZ205" s="135">
        <f>VLOOKUP($A$1,rankings!$A$5:$EN$86,AY205,FALSE)</f>
        <v>48</v>
      </c>
    </row>
    <row r="206" spans="1:52" s="21" customFormat="1">
      <c r="A206" s="121"/>
      <c r="B206" s="121"/>
      <c r="C206" s="121" t="s">
        <v>532</v>
      </c>
      <c r="D206" s="121"/>
      <c r="E206" s="121"/>
      <c r="F206" s="121"/>
      <c r="G206" s="121"/>
      <c r="H206" s="121"/>
      <c r="I206" s="121"/>
      <c r="J206" s="127" t="s">
        <v>785</v>
      </c>
      <c r="K206" s="121"/>
      <c r="L206" s="121"/>
      <c r="M206" s="121"/>
      <c r="N206" s="121"/>
      <c r="O206" s="121"/>
      <c r="P206" s="121"/>
      <c r="Q206" s="171">
        <f>AV206</f>
        <v>115.59499999999998</v>
      </c>
      <c r="R206" s="171"/>
      <c r="S206" s="168">
        <f t="shared" si="40"/>
        <v>68.505338078291842</v>
      </c>
      <c r="T206" s="168"/>
      <c r="U206" s="169">
        <f t="shared" si="41"/>
        <v>26</v>
      </c>
      <c r="V206" s="169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67"/>
      <c r="AM206" s="67"/>
      <c r="AN206" s="67"/>
      <c r="AO206" s="67"/>
      <c r="AP206" s="67"/>
      <c r="AQ206" s="67"/>
      <c r="AR206" s="67"/>
      <c r="AS206" s="67"/>
      <c r="AU206" s="21">
        <v>255</v>
      </c>
      <c r="AV206" s="134">
        <f>VLOOKUP($A$1,Valores!$A$5:$IU$86,AU206,FALSE)</f>
        <v>115.59499999999998</v>
      </c>
      <c r="AW206" s="135">
        <v>145</v>
      </c>
      <c r="AX206" s="134">
        <f>VLOOKUP($A$1,Valores!$A$5:$EO$86,AW206,FALSE)</f>
        <v>68.505338078291842</v>
      </c>
      <c r="AY206" s="135">
        <v>144</v>
      </c>
      <c r="AZ206" s="135">
        <f>VLOOKUP($A$1,rankings!$A$5:$EN$86,AY206,FALSE)</f>
        <v>26</v>
      </c>
    </row>
    <row r="207" spans="1:52" s="21" customForma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</row>
    <row r="208" spans="1:52" s="21" customFormat="1">
      <c r="A208" s="72" t="s">
        <v>788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</row>
    <row r="209" spans="1:45" s="21" customFormat="1">
      <c r="A209" s="108" t="s">
        <v>882</v>
      </c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44"/>
      <c r="AG209" s="144"/>
      <c r="AH209" s="144"/>
      <c r="AI209" s="144"/>
      <c r="AJ209" s="144"/>
      <c r="AK209" s="144"/>
    </row>
    <row r="210" spans="1:45" s="21" customFormat="1">
      <c r="A210" s="109" t="s">
        <v>883</v>
      </c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69"/>
      <c r="AM210" s="69"/>
      <c r="AN210" s="69"/>
      <c r="AO210" s="69"/>
      <c r="AP210" s="69"/>
      <c r="AQ210" s="69"/>
      <c r="AR210" s="69"/>
      <c r="AS210" s="69"/>
    </row>
    <row r="211" spans="1:45" s="21" customFormat="1">
      <c r="A211" s="109" t="s">
        <v>884</v>
      </c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69"/>
      <c r="AM211" s="69"/>
      <c r="AN211" s="69"/>
      <c r="AO211" s="69"/>
      <c r="AP211" s="69"/>
      <c r="AQ211" s="69"/>
      <c r="AR211" s="69"/>
      <c r="AS211" s="69"/>
    </row>
    <row r="212" spans="1:45" s="21" customFormat="1">
      <c r="A212" s="221" t="s">
        <v>885</v>
      </c>
      <c r="B212" s="221"/>
      <c r="C212" s="221"/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70"/>
      <c r="AM212" s="70"/>
      <c r="AN212" s="70"/>
      <c r="AO212" s="70"/>
      <c r="AP212" s="70"/>
      <c r="AQ212" s="70"/>
      <c r="AR212" s="70"/>
      <c r="AS212" s="70"/>
    </row>
    <row r="213" spans="1:45" s="21" customFormat="1">
      <c r="A213" s="221"/>
      <c r="B213" s="221"/>
      <c r="C213" s="221"/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146"/>
      <c r="X213" s="146"/>
      <c r="Y213" s="146"/>
      <c r="Z213" s="146"/>
      <c r="AA213" s="146"/>
      <c r="AB213" s="146"/>
      <c r="AC213" s="146"/>
      <c r="AD213" s="146"/>
      <c r="AE213" s="146"/>
      <c r="AF213" s="146"/>
      <c r="AG213" s="146"/>
      <c r="AH213" s="146"/>
      <c r="AI213" s="146"/>
      <c r="AJ213" s="146"/>
      <c r="AK213" s="146"/>
      <c r="AL213" s="70"/>
      <c r="AM213" s="70"/>
      <c r="AN213" s="70"/>
      <c r="AO213" s="70"/>
      <c r="AP213" s="70"/>
      <c r="AQ213" s="70"/>
      <c r="AR213" s="70"/>
      <c r="AS213" s="70"/>
    </row>
    <row r="214" spans="1:45" s="21" customForma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45" s="21" customForma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45" s="21" customForma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45" s="21" customForma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45" s="21" customForma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45" s="21" customForma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45" s="21" customForma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45" s="21" customForma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45" s="21" customForma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45" s="21" customForma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45" s="21" customForma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s="21" customForma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s="21" customForma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s="21" customForma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s="21" customForma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s="21" customForma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s="21" customForma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s="21" customForma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s="21" customForma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s="21" customForma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s="21" customForma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s="21" customForma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s="21" customForma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s="21" customForma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s="21" customForma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s="21" customForma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s="21" customForma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s="21" customForma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</sheetData>
  <sheetProtection algorithmName="SHA-512" hashValue="uH/57AyfAZ73HZgqrSawOS4zXpCzyHxr/8+iAr7oYM8W/Fz+ZIuyaP9BGYiZKbCXdyJ3nHyer2w8mF/MVraOQg==" saltValue="SEvZCWY5+jV4aFiBv9itRQ==" spinCount="100000" sheet="1" objects="1" scenarios="1"/>
  <mergeCells count="498">
    <mergeCell ref="A212:V213"/>
    <mergeCell ref="BR10:CF10"/>
    <mergeCell ref="G35:S36"/>
    <mergeCell ref="T14:U14"/>
    <mergeCell ref="T15:U15"/>
    <mergeCell ref="T16:U16"/>
    <mergeCell ref="B1:U1"/>
    <mergeCell ref="H6:J6"/>
    <mergeCell ref="N6:Q6"/>
    <mergeCell ref="B8:U8"/>
    <mergeCell ref="E6:F6"/>
    <mergeCell ref="B6:D6"/>
    <mergeCell ref="R6:U6"/>
    <mergeCell ref="J16:K16"/>
    <mergeCell ref="H13:I13"/>
    <mergeCell ref="H14:I14"/>
    <mergeCell ref="H15:I15"/>
    <mergeCell ref="H16:I16"/>
    <mergeCell ref="T34:U34"/>
    <mergeCell ref="B46:F46"/>
    <mergeCell ref="B41:E42"/>
    <mergeCell ref="F41:F42"/>
    <mergeCell ref="B47:E48"/>
    <mergeCell ref="F47:F48"/>
    <mergeCell ref="A3:V3"/>
    <mergeCell ref="A4:V4"/>
    <mergeCell ref="C11:D11"/>
    <mergeCell ref="J11:L11"/>
    <mergeCell ref="Q11:R11"/>
    <mergeCell ref="M11:P11"/>
    <mergeCell ref="E11:I11"/>
    <mergeCell ref="S11:U11"/>
    <mergeCell ref="M13:U13"/>
    <mergeCell ref="B45:U45"/>
    <mergeCell ref="B35:E36"/>
    <mergeCell ref="F35:F36"/>
    <mergeCell ref="B34:F34"/>
    <mergeCell ref="B38:E39"/>
    <mergeCell ref="F38:F39"/>
    <mergeCell ref="J13:K13"/>
    <mergeCell ref="J14:K14"/>
    <mergeCell ref="J15:K15"/>
    <mergeCell ref="G38:S39"/>
    <mergeCell ref="G41:S42"/>
    <mergeCell ref="B33:U33"/>
    <mergeCell ref="P67:R67"/>
    <mergeCell ref="S67:T67"/>
    <mergeCell ref="U67:V67"/>
    <mergeCell ref="U65:V65"/>
    <mergeCell ref="P66:R66"/>
    <mergeCell ref="S66:T66"/>
    <mergeCell ref="U66:V66"/>
    <mergeCell ref="P63:R63"/>
    <mergeCell ref="S63:T63"/>
    <mergeCell ref="U63:V63"/>
    <mergeCell ref="P64:R64"/>
    <mergeCell ref="S64:T64"/>
    <mergeCell ref="U64:V64"/>
    <mergeCell ref="G47:S48"/>
    <mergeCell ref="G50:S51"/>
    <mergeCell ref="P84:R84"/>
    <mergeCell ref="S84:T84"/>
    <mergeCell ref="U84:V84"/>
    <mergeCell ref="P79:R79"/>
    <mergeCell ref="S79:T79"/>
    <mergeCell ref="U79:V79"/>
    <mergeCell ref="P82:R82"/>
    <mergeCell ref="S82:T82"/>
    <mergeCell ref="U82:V82"/>
    <mergeCell ref="P83:R83"/>
    <mergeCell ref="S83:T83"/>
    <mergeCell ref="U83:V83"/>
    <mergeCell ref="P60:R60"/>
    <mergeCell ref="P80:R80"/>
    <mergeCell ref="S80:T80"/>
    <mergeCell ref="U80:V80"/>
    <mergeCell ref="P81:R81"/>
    <mergeCell ref="S81:T81"/>
    <mergeCell ref="U81:V81"/>
    <mergeCell ref="P73:R73"/>
    <mergeCell ref="P68:R68"/>
    <mergeCell ref="S68:T68"/>
    <mergeCell ref="B50:E51"/>
    <mergeCell ref="F50:F51"/>
    <mergeCell ref="P61:R61"/>
    <mergeCell ref="S61:T61"/>
    <mergeCell ref="U61:V61"/>
    <mergeCell ref="P62:R62"/>
    <mergeCell ref="S62:T62"/>
    <mergeCell ref="U62:V62"/>
    <mergeCell ref="P65:R65"/>
    <mergeCell ref="S65:T65"/>
    <mergeCell ref="N59:O59"/>
    <mergeCell ref="B53:E54"/>
    <mergeCell ref="F53:F54"/>
    <mergeCell ref="A56:V56"/>
    <mergeCell ref="A57:V57"/>
    <mergeCell ref="A58:M58"/>
    <mergeCell ref="U58:V58"/>
    <mergeCell ref="S58:T58"/>
    <mergeCell ref="P58:R58"/>
    <mergeCell ref="P59:R59"/>
    <mergeCell ref="S59:T59"/>
    <mergeCell ref="U59:V59"/>
    <mergeCell ref="S60:T60"/>
    <mergeCell ref="U60:V60"/>
    <mergeCell ref="P125:R125"/>
    <mergeCell ref="S125:T125"/>
    <mergeCell ref="U125:V125"/>
    <mergeCell ref="P90:R90"/>
    <mergeCell ref="S90:T90"/>
    <mergeCell ref="U90:V90"/>
    <mergeCell ref="P91:R91"/>
    <mergeCell ref="S91:T91"/>
    <mergeCell ref="U91:V91"/>
    <mergeCell ref="P92:R92"/>
    <mergeCell ref="S92:T92"/>
    <mergeCell ref="U92:V92"/>
    <mergeCell ref="P93:R93"/>
    <mergeCell ref="S93:T93"/>
    <mergeCell ref="U93:V93"/>
    <mergeCell ref="P103:R103"/>
    <mergeCell ref="P98:R98"/>
    <mergeCell ref="S98:T98"/>
    <mergeCell ref="U95:V95"/>
    <mergeCell ref="U96:V96"/>
    <mergeCell ref="U97:V97"/>
    <mergeCell ref="U98:V98"/>
    <mergeCell ref="P95:R95"/>
    <mergeCell ref="S95:T95"/>
    <mergeCell ref="P134:R134"/>
    <mergeCell ref="S134:T134"/>
    <mergeCell ref="U134:V134"/>
    <mergeCell ref="P138:R138"/>
    <mergeCell ref="S138:T138"/>
    <mergeCell ref="U138:V138"/>
    <mergeCell ref="P94:R94"/>
    <mergeCell ref="S94:T94"/>
    <mergeCell ref="U94:V94"/>
    <mergeCell ref="P99:R99"/>
    <mergeCell ref="S99:T99"/>
    <mergeCell ref="U99:V99"/>
    <mergeCell ref="P104:R104"/>
    <mergeCell ref="S104:T104"/>
    <mergeCell ref="U104:V104"/>
    <mergeCell ref="P100:R100"/>
    <mergeCell ref="S100:T100"/>
    <mergeCell ref="U100:V100"/>
    <mergeCell ref="P101:R101"/>
    <mergeCell ref="S101:T101"/>
    <mergeCell ref="U101:V101"/>
    <mergeCell ref="P102:R102"/>
    <mergeCell ref="S102:T102"/>
    <mergeCell ref="U102:V102"/>
    <mergeCell ref="S144:T144"/>
    <mergeCell ref="U144:V144"/>
    <mergeCell ref="P145:R145"/>
    <mergeCell ref="S145:T145"/>
    <mergeCell ref="U145:V145"/>
    <mergeCell ref="P146:R146"/>
    <mergeCell ref="S146:T146"/>
    <mergeCell ref="U146:V146"/>
    <mergeCell ref="P147:R147"/>
    <mergeCell ref="S147:T147"/>
    <mergeCell ref="U147:V147"/>
    <mergeCell ref="P189:R189"/>
    <mergeCell ref="S189:T189"/>
    <mergeCell ref="U189:V189"/>
    <mergeCell ref="P192:R192"/>
    <mergeCell ref="P175:R175"/>
    <mergeCell ref="S175:T175"/>
    <mergeCell ref="U175:V175"/>
    <mergeCell ref="P172:R172"/>
    <mergeCell ref="S172:T172"/>
    <mergeCell ref="U172:V172"/>
    <mergeCell ref="P173:R173"/>
    <mergeCell ref="S173:T173"/>
    <mergeCell ref="U173:V173"/>
    <mergeCell ref="P174:R174"/>
    <mergeCell ref="S174:T174"/>
    <mergeCell ref="U174:V174"/>
    <mergeCell ref="P188:R188"/>
    <mergeCell ref="S188:T188"/>
    <mergeCell ref="U188:V188"/>
    <mergeCell ref="P183:R183"/>
    <mergeCell ref="S183:T183"/>
    <mergeCell ref="U183:V183"/>
    <mergeCell ref="P184:R184"/>
    <mergeCell ref="S184:T184"/>
    <mergeCell ref="U186:V186"/>
    <mergeCell ref="P69:R69"/>
    <mergeCell ref="S69:T69"/>
    <mergeCell ref="U69:V69"/>
    <mergeCell ref="P70:R70"/>
    <mergeCell ref="S70:T70"/>
    <mergeCell ref="U70:V70"/>
    <mergeCell ref="P76:R76"/>
    <mergeCell ref="S76:T76"/>
    <mergeCell ref="U76:V76"/>
    <mergeCell ref="P77:R77"/>
    <mergeCell ref="S77:T77"/>
    <mergeCell ref="U77:V77"/>
    <mergeCell ref="P78:R78"/>
    <mergeCell ref="S78:T78"/>
    <mergeCell ref="U78:V78"/>
    <mergeCell ref="P87:R87"/>
    <mergeCell ref="S87:T87"/>
    <mergeCell ref="U87:V87"/>
    <mergeCell ref="P148:R148"/>
    <mergeCell ref="S148:T148"/>
    <mergeCell ref="U148:V148"/>
    <mergeCell ref="U143:V143"/>
    <mergeCell ref="P144:R144"/>
    <mergeCell ref="U68:V68"/>
    <mergeCell ref="P74:R74"/>
    <mergeCell ref="S74:T74"/>
    <mergeCell ref="U74:V74"/>
    <mergeCell ref="P75:R75"/>
    <mergeCell ref="S75:T75"/>
    <mergeCell ref="U75:V75"/>
    <mergeCell ref="P71:R71"/>
    <mergeCell ref="S71:T71"/>
    <mergeCell ref="U71:V71"/>
    <mergeCell ref="P72:R72"/>
    <mergeCell ref="S72:T72"/>
    <mergeCell ref="U72:V72"/>
    <mergeCell ref="S73:T73"/>
    <mergeCell ref="U73:V73"/>
    <mergeCell ref="P89:R89"/>
    <mergeCell ref="S89:T89"/>
    <mergeCell ref="U89:V89"/>
    <mergeCell ref="P85:R85"/>
    <mergeCell ref="S85:T85"/>
    <mergeCell ref="U85:V85"/>
    <mergeCell ref="P86:R86"/>
    <mergeCell ref="S86:T86"/>
    <mergeCell ref="U86:V86"/>
    <mergeCell ref="P88:R88"/>
    <mergeCell ref="S88:T88"/>
    <mergeCell ref="U88:V88"/>
    <mergeCell ref="P96:R96"/>
    <mergeCell ref="S96:T96"/>
    <mergeCell ref="P97:R97"/>
    <mergeCell ref="S97:T97"/>
    <mergeCell ref="P106:R106"/>
    <mergeCell ref="S106:T106"/>
    <mergeCell ref="U106:V106"/>
    <mergeCell ref="P107:R107"/>
    <mergeCell ref="S107:T107"/>
    <mergeCell ref="U107:V107"/>
    <mergeCell ref="S103:T103"/>
    <mergeCell ref="U103:V103"/>
    <mergeCell ref="P105:R105"/>
    <mergeCell ref="S105:T105"/>
    <mergeCell ref="U105:V105"/>
    <mergeCell ref="P108:R108"/>
    <mergeCell ref="S108:T108"/>
    <mergeCell ref="U108:V108"/>
    <mergeCell ref="P109:R109"/>
    <mergeCell ref="S109:T109"/>
    <mergeCell ref="U109:V109"/>
    <mergeCell ref="P113:R113"/>
    <mergeCell ref="S113:T113"/>
    <mergeCell ref="U113:V113"/>
    <mergeCell ref="A110:U110"/>
    <mergeCell ref="A111:U111"/>
    <mergeCell ref="A112:M112"/>
    <mergeCell ref="P112:R112"/>
    <mergeCell ref="S112:T112"/>
    <mergeCell ref="U112:V112"/>
    <mergeCell ref="U118:V118"/>
    <mergeCell ref="P114:R114"/>
    <mergeCell ref="S114:T114"/>
    <mergeCell ref="U114:V114"/>
    <mergeCell ref="P115:R115"/>
    <mergeCell ref="S115:T115"/>
    <mergeCell ref="U115:V115"/>
    <mergeCell ref="P123:R123"/>
    <mergeCell ref="S123:T123"/>
    <mergeCell ref="U123:V123"/>
    <mergeCell ref="P116:R116"/>
    <mergeCell ref="S116:T116"/>
    <mergeCell ref="U116:V116"/>
    <mergeCell ref="P117:R117"/>
    <mergeCell ref="S117:T117"/>
    <mergeCell ref="U117:V117"/>
    <mergeCell ref="P119:R119"/>
    <mergeCell ref="S119:T119"/>
    <mergeCell ref="U119:V119"/>
    <mergeCell ref="P120:R120"/>
    <mergeCell ref="S120:T120"/>
    <mergeCell ref="U120:V120"/>
    <mergeCell ref="P118:R118"/>
    <mergeCell ref="S118:T118"/>
    <mergeCell ref="P124:R124"/>
    <mergeCell ref="S124:T124"/>
    <mergeCell ref="U124:V124"/>
    <mergeCell ref="P121:R121"/>
    <mergeCell ref="S121:T121"/>
    <mergeCell ref="U121:V121"/>
    <mergeCell ref="P122:R122"/>
    <mergeCell ref="S122:T122"/>
    <mergeCell ref="U122:V122"/>
    <mergeCell ref="P128:R128"/>
    <mergeCell ref="S128:T128"/>
    <mergeCell ref="U128:V128"/>
    <mergeCell ref="P129:R129"/>
    <mergeCell ref="S129:T129"/>
    <mergeCell ref="U129:V129"/>
    <mergeCell ref="P126:R126"/>
    <mergeCell ref="S126:T126"/>
    <mergeCell ref="U126:V126"/>
    <mergeCell ref="P127:R127"/>
    <mergeCell ref="S127:T127"/>
    <mergeCell ref="U127:V127"/>
    <mergeCell ref="P132:R132"/>
    <mergeCell ref="S132:T132"/>
    <mergeCell ref="U132:V132"/>
    <mergeCell ref="P133:R133"/>
    <mergeCell ref="S133:T133"/>
    <mergeCell ref="U133:V133"/>
    <mergeCell ref="P130:R130"/>
    <mergeCell ref="S130:T130"/>
    <mergeCell ref="U130:V130"/>
    <mergeCell ref="P131:R131"/>
    <mergeCell ref="S131:T131"/>
    <mergeCell ref="U131:V131"/>
    <mergeCell ref="P140:R140"/>
    <mergeCell ref="S140:T140"/>
    <mergeCell ref="P141:R141"/>
    <mergeCell ref="S141:T141"/>
    <mergeCell ref="P143:R143"/>
    <mergeCell ref="S143:T143"/>
    <mergeCell ref="U135:V135"/>
    <mergeCell ref="U136:V136"/>
    <mergeCell ref="U137:V137"/>
    <mergeCell ref="P139:R139"/>
    <mergeCell ref="S139:T139"/>
    <mergeCell ref="P135:R135"/>
    <mergeCell ref="S135:T135"/>
    <mergeCell ref="P136:R136"/>
    <mergeCell ref="S136:T136"/>
    <mergeCell ref="P137:R137"/>
    <mergeCell ref="S137:T137"/>
    <mergeCell ref="S142:T142"/>
    <mergeCell ref="U142:V142"/>
    <mergeCell ref="P142:R142"/>
    <mergeCell ref="S151:T151"/>
    <mergeCell ref="U151:V151"/>
    <mergeCell ref="P154:R154"/>
    <mergeCell ref="S154:T154"/>
    <mergeCell ref="U154:V154"/>
    <mergeCell ref="Q151:R151"/>
    <mergeCell ref="P149:R149"/>
    <mergeCell ref="S149:T149"/>
    <mergeCell ref="U149:V149"/>
    <mergeCell ref="S150:T150"/>
    <mergeCell ref="U150:V150"/>
    <mergeCell ref="Q150:R150"/>
    <mergeCell ref="P152:R152"/>
    <mergeCell ref="S152:T152"/>
    <mergeCell ref="U152:V152"/>
    <mergeCell ref="P153:R153"/>
    <mergeCell ref="S153:T153"/>
    <mergeCell ref="U153:V153"/>
    <mergeCell ref="S158:T158"/>
    <mergeCell ref="U158:V158"/>
    <mergeCell ref="S159:T159"/>
    <mergeCell ref="U159:V159"/>
    <mergeCell ref="Q158:R158"/>
    <mergeCell ref="Q159:R159"/>
    <mergeCell ref="P155:R155"/>
    <mergeCell ref="S155:T155"/>
    <mergeCell ref="U155:V155"/>
    <mergeCell ref="S157:T157"/>
    <mergeCell ref="U157:V157"/>
    <mergeCell ref="Q157:R157"/>
    <mergeCell ref="P156:R156"/>
    <mergeCell ref="S156:T156"/>
    <mergeCell ref="U156:V156"/>
    <mergeCell ref="S160:T160"/>
    <mergeCell ref="U160:V160"/>
    <mergeCell ref="S166:T166"/>
    <mergeCell ref="U166:V166"/>
    <mergeCell ref="Q160:R160"/>
    <mergeCell ref="Q166:R166"/>
    <mergeCell ref="P164:R164"/>
    <mergeCell ref="S164:T164"/>
    <mergeCell ref="U164:V164"/>
    <mergeCell ref="P165:R165"/>
    <mergeCell ref="S165:T165"/>
    <mergeCell ref="U165:V165"/>
    <mergeCell ref="A162:U162"/>
    <mergeCell ref="A163:U163"/>
    <mergeCell ref="A164:M164"/>
    <mergeCell ref="S169:T169"/>
    <mergeCell ref="U169:V169"/>
    <mergeCell ref="P171:R171"/>
    <mergeCell ref="S171:T171"/>
    <mergeCell ref="U171:V171"/>
    <mergeCell ref="Q169:R169"/>
    <mergeCell ref="S167:T167"/>
    <mergeCell ref="U167:V167"/>
    <mergeCell ref="S168:T168"/>
    <mergeCell ref="U168:V168"/>
    <mergeCell ref="Q167:R167"/>
    <mergeCell ref="Q168:R168"/>
    <mergeCell ref="S170:T170"/>
    <mergeCell ref="U170:V170"/>
    <mergeCell ref="P170:R170"/>
    <mergeCell ref="P178:R178"/>
    <mergeCell ref="S178:T178"/>
    <mergeCell ref="U178:V178"/>
    <mergeCell ref="P179:R179"/>
    <mergeCell ref="S179:T179"/>
    <mergeCell ref="U179:V179"/>
    <mergeCell ref="P176:R176"/>
    <mergeCell ref="S176:T176"/>
    <mergeCell ref="U176:V176"/>
    <mergeCell ref="P177:R177"/>
    <mergeCell ref="S177:T177"/>
    <mergeCell ref="U177:V177"/>
    <mergeCell ref="P190:R190"/>
    <mergeCell ref="S190:T190"/>
    <mergeCell ref="U190:V190"/>
    <mergeCell ref="P191:R191"/>
    <mergeCell ref="S191:T191"/>
    <mergeCell ref="U191:V191"/>
    <mergeCell ref="P180:R180"/>
    <mergeCell ref="S180:T180"/>
    <mergeCell ref="U180:V180"/>
    <mergeCell ref="P182:R182"/>
    <mergeCell ref="S182:T182"/>
    <mergeCell ref="U182:V182"/>
    <mergeCell ref="P186:R186"/>
    <mergeCell ref="P187:R187"/>
    <mergeCell ref="S187:T187"/>
    <mergeCell ref="U187:V187"/>
    <mergeCell ref="P181:R181"/>
    <mergeCell ref="S181:T181"/>
    <mergeCell ref="U181:V181"/>
    <mergeCell ref="U184:V184"/>
    <mergeCell ref="P185:R185"/>
    <mergeCell ref="S185:T185"/>
    <mergeCell ref="U185:V185"/>
    <mergeCell ref="S186:T186"/>
    <mergeCell ref="P200:R200"/>
    <mergeCell ref="P195:R195"/>
    <mergeCell ref="S195:T195"/>
    <mergeCell ref="U195:V195"/>
    <mergeCell ref="S192:T192"/>
    <mergeCell ref="U192:V192"/>
    <mergeCell ref="P193:R193"/>
    <mergeCell ref="S193:T193"/>
    <mergeCell ref="U193:V193"/>
    <mergeCell ref="P197:R197"/>
    <mergeCell ref="S197:T197"/>
    <mergeCell ref="U197:V197"/>
    <mergeCell ref="P198:R198"/>
    <mergeCell ref="S198:T198"/>
    <mergeCell ref="U198:V198"/>
    <mergeCell ref="P199:R199"/>
    <mergeCell ref="S199:T199"/>
    <mergeCell ref="U199:V199"/>
    <mergeCell ref="S206:T206"/>
    <mergeCell ref="U206:V206"/>
    <mergeCell ref="Q205:R205"/>
    <mergeCell ref="Q206:R206"/>
    <mergeCell ref="P203:R203"/>
    <mergeCell ref="S203:T203"/>
    <mergeCell ref="U203:V203"/>
    <mergeCell ref="P204:R204"/>
    <mergeCell ref="S204:T204"/>
    <mergeCell ref="U204:V204"/>
    <mergeCell ref="T46:U46"/>
    <mergeCell ref="T35:U36"/>
    <mergeCell ref="T38:U39"/>
    <mergeCell ref="T41:U42"/>
    <mergeCell ref="T47:U48"/>
    <mergeCell ref="T50:U51"/>
    <mergeCell ref="T53:U54"/>
    <mergeCell ref="G53:S54"/>
    <mergeCell ref="S205:T205"/>
    <mergeCell ref="U205:V205"/>
    <mergeCell ref="S200:T200"/>
    <mergeCell ref="U200:V200"/>
    <mergeCell ref="P202:R202"/>
    <mergeCell ref="S202:T202"/>
    <mergeCell ref="U202:V202"/>
    <mergeCell ref="P194:R194"/>
    <mergeCell ref="S194:T194"/>
    <mergeCell ref="U194:V194"/>
    <mergeCell ref="P196:R196"/>
    <mergeCell ref="S196:T196"/>
    <mergeCell ref="U196:V196"/>
    <mergeCell ref="P201:R201"/>
    <mergeCell ref="S201:T201"/>
    <mergeCell ref="U201:V201"/>
  </mergeCells>
  <conditionalFormatting sqref="R6">
    <cfRule type="expression" dxfId="57" priority="119">
      <formula>$R$6="Deficiente"</formula>
    </cfRule>
    <cfRule type="expression" dxfId="56" priority="120">
      <formula>$R$6="Limitado"</formula>
    </cfRule>
    <cfRule type="expression" dxfId="55" priority="121">
      <formula>$R$6="Emergente"</formula>
    </cfRule>
    <cfRule type="expression" dxfId="54" priority="122">
      <formula>$R$6="Competente"</formula>
    </cfRule>
    <cfRule type="expression" dxfId="53" priority="123">
      <formula>$R$6="Excepcional"</formula>
    </cfRule>
  </conditionalFormatting>
  <conditionalFormatting sqref="K6">
    <cfRule type="expression" dxfId="52" priority="114">
      <formula>$R$6="Deficiente"</formula>
    </cfRule>
    <cfRule type="expression" dxfId="51" priority="115">
      <formula>$R$6="Limitado"</formula>
    </cfRule>
    <cfRule type="expression" dxfId="50" priority="116">
      <formula>$R$6="Emergente"</formula>
    </cfRule>
    <cfRule type="expression" dxfId="49" priority="117">
      <formula>$R$6="Competente"</formula>
    </cfRule>
    <cfRule type="expression" dxfId="48" priority="118">
      <formula>$R$6="Excepcional"</formula>
    </cfRule>
  </conditionalFormatting>
  <conditionalFormatting sqref="E6">
    <cfRule type="expression" dxfId="47" priority="109">
      <formula>$R$6="Deficiente"</formula>
    </cfRule>
    <cfRule type="expression" dxfId="46" priority="110">
      <formula>$R$6="Limitado"</formula>
    </cfRule>
    <cfRule type="expression" dxfId="45" priority="111">
      <formula>$R$6="Emergente"</formula>
    </cfRule>
    <cfRule type="expression" dxfId="44" priority="112">
      <formula>$R$6="Competente"</formula>
    </cfRule>
    <cfRule type="expression" dxfId="43" priority="113">
      <formula>$R$6="Excepcional"</formula>
    </cfRule>
  </conditionalFormatting>
  <conditionalFormatting sqref="B8">
    <cfRule type="expression" dxfId="42" priority="104">
      <formula>$R$6="Deficiente"</formula>
    </cfRule>
    <cfRule type="expression" dxfId="41" priority="105">
      <formula>$R$6="Limitado"</formula>
    </cfRule>
    <cfRule type="expression" dxfId="40" priority="106">
      <formula>$R$6="Emergente"</formula>
    </cfRule>
    <cfRule type="expression" dxfId="39" priority="107">
      <formula>$R$6="Competente"</formula>
    </cfRule>
    <cfRule type="expression" dxfId="38" priority="108">
      <formula>$R$6="Excepcional"</formula>
    </cfRule>
  </conditionalFormatting>
  <conditionalFormatting sqref="T35 F35">
    <cfRule type="expression" dxfId="37" priority="94">
      <formula>$T$35="Muy bajo"</formula>
    </cfRule>
    <cfRule type="expression" dxfId="36" priority="95">
      <formula>$T$35="Bajo"</formula>
    </cfRule>
    <cfRule type="expression" dxfId="35" priority="96">
      <formula>$T$35="Medio"</formula>
    </cfRule>
    <cfRule type="expression" dxfId="34" priority="97">
      <formula>$T$35="Alto"</formula>
    </cfRule>
    <cfRule type="expression" dxfId="33" priority="98">
      <formula>$T$35="Muy alto"</formula>
    </cfRule>
  </conditionalFormatting>
  <conditionalFormatting sqref="T38 F38">
    <cfRule type="expression" dxfId="32" priority="79">
      <formula>$T$38="Muy bajo"</formula>
    </cfRule>
    <cfRule type="expression" dxfId="31" priority="80">
      <formula>$T$38="Bajo"</formula>
    </cfRule>
    <cfRule type="expression" dxfId="30" priority="81">
      <formula>$T$38="Medio"</formula>
    </cfRule>
    <cfRule type="expression" dxfId="29" priority="82">
      <formula>$T$38="Alto"</formula>
    </cfRule>
    <cfRule type="expression" dxfId="28" priority="83">
      <formula>$T$38="Muy alto"</formula>
    </cfRule>
  </conditionalFormatting>
  <conditionalFormatting sqref="T41 F41">
    <cfRule type="expression" dxfId="27" priority="69">
      <formula>$T$41="Muy bajo"</formula>
    </cfRule>
    <cfRule type="expression" dxfId="26" priority="70">
      <formula>$T$41="Bajo"</formula>
    </cfRule>
    <cfRule type="expression" dxfId="25" priority="71">
      <formula>$T$41="Medio"</formula>
    </cfRule>
    <cfRule type="expression" dxfId="24" priority="72">
      <formula>$T$41="Alto"</formula>
    </cfRule>
    <cfRule type="expression" dxfId="23" priority="73">
      <formula>$T$41="Muy alto"</formula>
    </cfRule>
  </conditionalFormatting>
  <conditionalFormatting sqref="T47 F47">
    <cfRule type="expression" dxfId="22" priority="59">
      <formula>$T$47="Muy bajo"</formula>
    </cfRule>
    <cfRule type="expression" dxfId="21" priority="60">
      <formula>$T$47="Bajo"</formula>
    </cfRule>
    <cfRule type="expression" dxfId="20" priority="61">
      <formula>$T$47="Medio"</formula>
    </cfRule>
    <cfRule type="expression" dxfId="19" priority="62">
      <formula>$T$47="Alto"</formula>
    </cfRule>
    <cfRule type="expression" dxfId="18" priority="63">
      <formula>$T$47="Muy alto"</formula>
    </cfRule>
  </conditionalFormatting>
  <conditionalFormatting sqref="T50 F50">
    <cfRule type="expression" dxfId="17" priority="44">
      <formula>$T$50="Muy bajo"</formula>
    </cfRule>
    <cfRule type="expression" dxfId="16" priority="45">
      <formula>$T$50="Bajo"</formula>
    </cfRule>
    <cfRule type="expression" dxfId="15" priority="46">
      <formula>$T$50="Medio"</formula>
    </cfRule>
    <cfRule type="expression" dxfId="14" priority="47">
      <formula>$T$50="Alto"</formula>
    </cfRule>
    <cfRule type="expression" dxfId="13" priority="48">
      <formula>$T$50="Muy alto"</formula>
    </cfRule>
  </conditionalFormatting>
  <conditionalFormatting sqref="T53 F53">
    <cfRule type="expression" dxfId="12" priority="24">
      <formula>$T$53="Muy bajo"</formula>
    </cfRule>
    <cfRule type="expression" dxfId="11" priority="25">
      <formula>$T$53="Bajo"</formula>
    </cfRule>
    <cfRule type="expression" dxfId="10" priority="26">
      <formula>$T$53="Medio"</formula>
    </cfRule>
    <cfRule type="expression" dxfId="9" priority="27">
      <formula>$T$53="Alto"</formula>
    </cfRule>
    <cfRule type="expression" dxfId="8" priority="28">
      <formula>$T$53="Muy alto"</formula>
    </cfRule>
  </conditionalFormatting>
  <conditionalFormatting sqref="T14:U14">
    <cfRule type="expression" dxfId="7" priority="4">
      <formula>$T$14="Alto"</formula>
    </cfRule>
    <cfRule type="expression" dxfId="6" priority="5">
      <formula>$T$14="Medio"</formula>
    </cfRule>
    <cfRule type="expression" dxfId="5" priority="6">
      <formula>$T$14="Bajo"</formula>
    </cfRule>
  </conditionalFormatting>
  <conditionalFormatting sqref="T15:U15">
    <cfRule type="expression" dxfId="4" priority="1">
      <formula>$T$15="Alto"</formula>
    </cfRule>
    <cfRule type="expression" dxfId="3" priority="2">
      <formula>$T$15="Medio"</formula>
    </cfRule>
    <cfRule type="expression" dxfId="2" priority="3">
      <formula>$T$15="Bajo"</formula>
    </cfRule>
  </conditionalFormatting>
  <dataValidations count="1">
    <dataValidation type="list" allowBlank="1" showInputMessage="1" showErrorMessage="1" sqref="F5 A4">
      <formula1>CANTONES</formula1>
    </dataValidation>
  </dataValidations>
  <pageMargins left="0.7" right="0.7" top="0.75" bottom="0.75" header="0.3" footer="0.3"/>
  <pageSetup scale="90" orientation="portrait" r:id="rId1"/>
  <ignoredErrors>
    <ignoredError sqref="P97 P145:P146 P68:P71 P72 P87 P95 P136 P15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2"/>
  <sheetViews>
    <sheetView workbookViewId="0">
      <pane xSplit="4" ySplit="1" topLeftCell="S2" activePane="bottomRight" state="frozen"/>
      <selection pane="topRight" activeCell="C1" sqref="C1"/>
      <selection pane="bottomLeft" activeCell="A10" sqref="A10"/>
      <selection pane="bottomRight" activeCell="D25" sqref="D25"/>
    </sheetView>
  </sheetViews>
  <sheetFormatPr baseColWidth="10" defaultRowHeight="16.5" customHeight="1"/>
  <cols>
    <col min="2" max="3" width="12.42578125" customWidth="1"/>
    <col min="4" max="4" width="22.7109375" customWidth="1"/>
    <col min="5" max="5" width="11.7109375" customWidth="1"/>
    <col min="14" max="14" width="4" bestFit="1" customWidth="1"/>
    <col min="15" max="15" width="13" bestFit="1" customWidth="1"/>
    <col min="20" max="20" width="11.85546875" bestFit="1" customWidth="1"/>
  </cols>
  <sheetData>
    <row r="1" spans="1:27" s="21" customFormat="1" ht="16.5" customHeight="1">
      <c r="A1" s="21" t="s">
        <v>80</v>
      </c>
      <c r="B1" s="22" t="s">
        <v>226</v>
      </c>
      <c r="C1" s="22" t="s">
        <v>226</v>
      </c>
      <c r="D1" s="43" t="s">
        <v>483</v>
      </c>
      <c r="E1" s="44" t="s">
        <v>534</v>
      </c>
      <c r="F1" s="21" t="s">
        <v>570</v>
      </c>
      <c r="G1" s="21" t="s">
        <v>571</v>
      </c>
      <c r="H1" s="21" t="s">
        <v>572</v>
      </c>
      <c r="I1" s="21" t="s">
        <v>570</v>
      </c>
      <c r="J1" s="21" t="s">
        <v>571</v>
      </c>
      <c r="K1" s="21" t="s">
        <v>572</v>
      </c>
      <c r="N1" s="21" t="s">
        <v>482</v>
      </c>
      <c r="O1" s="21" t="s">
        <v>577</v>
      </c>
      <c r="P1" s="21" t="s">
        <v>80</v>
      </c>
      <c r="Q1" s="21" t="s">
        <v>578</v>
      </c>
      <c r="R1" s="21" t="s">
        <v>579</v>
      </c>
      <c r="S1" s="21" t="s">
        <v>580</v>
      </c>
      <c r="T1" s="21" t="s">
        <v>737</v>
      </c>
      <c r="V1" t="s">
        <v>482</v>
      </c>
      <c r="W1" t="s">
        <v>526</v>
      </c>
      <c r="X1" t="s">
        <v>527</v>
      </c>
      <c r="Y1" t="s">
        <v>528</v>
      </c>
      <c r="Z1" t="s">
        <v>872</v>
      </c>
      <c r="AA1" t="s">
        <v>873</v>
      </c>
    </row>
    <row r="2" spans="1:27" ht="16.5" customHeight="1">
      <c r="A2" s="34" t="s">
        <v>81</v>
      </c>
      <c r="B2" s="20" t="s">
        <v>214</v>
      </c>
      <c r="C2" s="33">
        <v>101</v>
      </c>
      <c r="D2" s="23" t="s">
        <v>295</v>
      </c>
      <c r="E2" s="24">
        <v>347398</v>
      </c>
      <c r="F2" s="26">
        <v>58517</v>
      </c>
      <c r="G2" s="26">
        <v>248392</v>
      </c>
      <c r="H2" s="26">
        <v>40489</v>
      </c>
      <c r="I2" s="47">
        <v>0.16844368706785876</v>
      </c>
      <c r="J2" s="47">
        <v>0.71500699485892261</v>
      </c>
      <c r="K2" s="47">
        <v>0.11654931807321861</v>
      </c>
      <c r="N2" t="s">
        <v>222</v>
      </c>
      <c r="O2" t="s">
        <v>54</v>
      </c>
      <c r="P2" t="s">
        <v>10</v>
      </c>
      <c r="Q2" t="s">
        <v>581</v>
      </c>
      <c r="R2" t="s">
        <v>582</v>
      </c>
      <c r="S2" t="s">
        <v>583</v>
      </c>
      <c r="T2">
        <v>9</v>
      </c>
      <c r="V2" t="s">
        <v>214</v>
      </c>
      <c r="W2" t="s">
        <v>295</v>
      </c>
      <c r="X2" s="26">
        <v>116.33750000000002</v>
      </c>
      <c r="Y2" s="26">
        <v>128.11999999999998</v>
      </c>
      <c r="Z2" t="s">
        <v>867</v>
      </c>
      <c r="AA2" t="s">
        <v>867</v>
      </c>
    </row>
    <row r="3" spans="1:27" ht="16.5" customHeight="1">
      <c r="A3" s="34" t="s">
        <v>82</v>
      </c>
      <c r="B3" s="20" t="s">
        <v>233</v>
      </c>
      <c r="C3" s="33">
        <v>102</v>
      </c>
      <c r="D3" s="23" t="s">
        <v>296</v>
      </c>
      <c r="E3" s="24">
        <v>70054</v>
      </c>
      <c r="F3" s="26">
        <v>13470</v>
      </c>
      <c r="G3" s="26">
        <v>49240</v>
      </c>
      <c r="H3" s="26">
        <v>7344</v>
      </c>
      <c r="I3" s="47">
        <v>0.19228024095697605</v>
      </c>
      <c r="J3" s="47">
        <v>0.70288634481971046</v>
      </c>
      <c r="K3" s="47">
        <v>0.10483341422331345</v>
      </c>
      <c r="N3" t="s">
        <v>228</v>
      </c>
      <c r="O3" t="s">
        <v>54</v>
      </c>
      <c r="P3" t="s">
        <v>14</v>
      </c>
      <c r="Q3" t="s">
        <v>584</v>
      </c>
      <c r="R3" t="s">
        <v>585</v>
      </c>
      <c r="S3" t="s">
        <v>583</v>
      </c>
      <c r="T3">
        <v>6</v>
      </c>
      <c r="V3" t="s">
        <v>233</v>
      </c>
      <c r="W3" t="s">
        <v>529</v>
      </c>
      <c r="X3" s="26">
        <v>116.33750000000002</v>
      </c>
      <c r="Y3" s="26">
        <v>128.11999999999998</v>
      </c>
      <c r="Z3" t="s">
        <v>867</v>
      </c>
      <c r="AA3" t="s">
        <v>867</v>
      </c>
    </row>
    <row r="4" spans="1:27" ht="16.5" customHeight="1">
      <c r="A4" s="34" t="s">
        <v>16</v>
      </c>
      <c r="B4" s="20" t="s">
        <v>230</v>
      </c>
      <c r="C4" s="33">
        <v>103</v>
      </c>
      <c r="D4" s="23" t="s">
        <v>297</v>
      </c>
      <c r="E4" s="24">
        <v>245208</v>
      </c>
      <c r="F4" s="26">
        <v>50605</v>
      </c>
      <c r="G4" s="26">
        <v>173032</v>
      </c>
      <c r="H4" s="26">
        <v>21571</v>
      </c>
      <c r="I4" s="47">
        <v>0.20637581155590357</v>
      </c>
      <c r="J4" s="47">
        <v>0.70565397540047636</v>
      </c>
      <c r="K4" s="47">
        <v>8.7970213043620113E-2</v>
      </c>
      <c r="N4" t="s">
        <v>261</v>
      </c>
      <c r="O4" t="s">
        <v>54</v>
      </c>
      <c r="P4" t="s">
        <v>47</v>
      </c>
      <c r="Q4" t="s">
        <v>586</v>
      </c>
      <c r="R4" t="s">
        <v>587</v>
      </c>
      <c r="S4" t="s">
        <v>583</v>
      </c>
      <c r="T4">
        <v>6</v>
      </c>
      <c r="V4" t="s">
        <v>230</v>
      </c>
      <c r="W4" t="s">
        <v>297</v>
      </c>
      <c r="X4" s="26">
        <v>122.9855</v>
      </c>
      <c r="Y4" s="26">
        <v>140.435</v>
      </c>
      <c r="Z4" t="s">
        <v>866</v>
      </c>
      <c r="AA4" t="s">
        <v>866</v>
      </c>
    </row>
    <row r="5" spans="1:27" ht="16.5" customHeight="1">
      <c r="A5" s="34" t="s">
        <v>55</v>
      </c>
      <c r="B5" s="20" t="s">
        <v>269</v>
      </c>
      <c r="C5" s="33">
        <v>104</v>
      </c>
      <c r="D5" s="23" t="s">
        <v>298</v>
      </c>
      <c r="E5" s="24">
        <v>37983</v>
      </c>
      <c r="F5" s="26">
        <v>6993</v>
      </c>
      <c r="G5" s="26">
        <v>27033</v>
      </c>
      <c r="H5" s="26">
        <v>3957</v>
      </c>
      <c r="I5" s="47">
        <v>0.18410868019903642</v>
      </c>
      <c r="J5" s="47">
        <v>0.71171313482347365</v>
      </c>
      <c r="K5" s="47">
        <v>0.10417818497748993</v>
      </c>
      <c r="N5" t="s">
        <v>230</v>
      </c>
      <c r="O5" t="s">
        <v>60</v>
      </c>
      <c r="P5" t="s">
        <v>16</v>
      </c>
      <c r="Q5" t="s">
        <v>588</v>
      </c>
      <c r="R5" t="s">
        <v>589</v>
      </c>
      <c r="S5" t="s">
        <v>537</v>
      </c>
      <c r="T5">
        <v>13</v>
      </c>
      <c r="V5" s="34" t="s">
        <v>269</v>
      </c>
      <c r="W5" s="34" t="s">
        <v>55</v>
      </c>
      <c r="X5" s="26">
        <v>138.32749999999999</v>
      </c>
      <c r="Y5" s="26">
        <v>115.59499999999998</v>
      </c>
      <c r="Z5" t="s">
        <v>866</v>
      </c>
      <c r="AA5" t="s">
        <v>868</v>
      </c>
    </row>
    <row r="6" spans="1:27" ht="16.5" customHeight="1">
      <c r="A6" s="34" t="s">
        <v>83</v>
      </c>
      <c r="B6" s="20" t="s">
        <v>284</v>
      </c>
      <c r="C6" s="33">
        <v>105</v>
      </c>
      <c r="D6" s="23" t="s">
        <v>299</v>
      </c>
      <c r="E6" s="24">
        <v>18535</v>
      </c>
      <c r="F6" s="26">
        <v>4412</v>
      </c>
      <c r="G6" s="26">
        <v>12707</v>
      </c>
      <c r="H6" s="26">
        <v>1416</v>
      </c>
      <c r="I6" s="47">
        <v>0.23803614782843269</v>
      </c>
      <c r="J6" s="47">
        <v>0.68556784461828968</v>
      </c>
      <c r="K6" s="47">
        <v>7.6396007553277578E-2</v>
      </c>
      <c r="N6" t="s">
        <v>267</v>
      </c>
      <c r="O6" t="s">
        <v>35</v>
      </c>
      <c r="P6" t="s">
        <v>53</v>
      </c>
      <c r="Q6" t="s">
        <v>590</v>
      </c>
      <c r="R6" t="s">
        <v>591</v>
      </c>
      <c r="S6" t="s">
        <v>536</v>
      </c>
      <c r="T6">
        <v>7</v>
      </c>
      <c r="V6" t="s">
        <v>284</v>
      </c>
      <c r="W6" t="s">
        <v>299</v>
      </c>
      <c r="X6" s="26">
        <v>135.10549999999998</v>
      </c>
      <c r="Y6" s="26">
        <v>141.58249999999998</v>
      </c>
      <c r="Z6" t="s">
        <v>866</v>
      </c>
      <c r="AA6" t="s">
        <v>866</v>
      </c>
    </row>
    <row r="7" spans="1:27" ht="16.5" customHeight="1">
      <c r="A7" s="34" t="s">
        <v>84</v>
      </c>
      <c r="B7" s="20" t="s">
        <v>217</v>
      </c>
      <c r="C7" s="33">
        <v>106</v>
      </c>
      <c r="D7" s="23" t="s">
        <v>300</v>
      </c>
      <c r="E7" s="24">
        <v>63529</v>
      </c>
      <c r="F7" s="26">
        <v>13443</v>
      </c>
      <c r="G7" s="26">
        <v>45094</v>
      </c>
      <c r="H7" s="26">
        <v>4992</v>
      </c>
      <c r="I7" s="47">
        <v>0.21160414928615279</v>
      </c>
      <c r="J7" s="47">
        <v>0.70981756363235693</v>
      </c>
      <c r="K7" s="47">
        <v>7.8578287081490339E-2</v>
      </c>
      <c r="N7" t="s">
        <v>249</v>
      </c>
      <c r="O7" t="s">
        <v>35</v>
      </c>
      <c r="P7" t="s">
        <v>35</v>
      </c>
      <c r="Q7" t="s">
        <v>592</v>
      </c>
      <c r="R7" t="s">
        <v>593</v>
      </c>
      <c r="S7" t="s">
        <v>536</v>
      </c>
      <c r="T7">
        <v>4</v>
      </c>
      <c r="V7" t="s">
        <v>217</v>
      </c>
      <c r="W7" t="s">
        <v>300</v>
      </c>
      <c r="X7" s="26">
        <v>134.03149999999997</v>
      </c>
      <c r="Y7" s="26">
        <v>150.245</v>
      </c>
      <c r="Z7" t="s">
        <v>866</v>
      </c>
      <c r="AA7" t="s">
        <v>866</v>
      </c>
    </row>
    <row r="8" spans="1:27" ht="16.5" customHeight="1">
      <c r="A8" s="34" t="s">
        <v>40</v>
      </c>
      <c r="B8" s="20" t="s">
        <v>254</v>
      </c>
      <c r="C8" s="33">
        <v>107</v>
      </c>
      <c r="D8" s="23" t="s">
        <v>301</v>
      </c>
      <c r="E8" s="24">
        <v>30318</v>
      </c>
      <c r="F8" s="26">
        <v>5772</v>
      </c>
      <c r="G8" s="26">
        <v>21697</v>
      </c>
      <c r="H8" s="26">
        <v>2849</v>
      </c>
      <c r="I8" s="47">
        <v>0.19038195131604987</v>
      </c>
      <c r="J8" s="47">
        <v>0.71564747014974606</v>
      </c>
      <c r="K8" s="47">
        <v>9.3970578534204097E-2</v>
      </c>
      <c r="N8" t="s">
        <v>240</v>
      </c>
      <c r="O8" t="s">
        <v>35</v>
      </c>
      <c r="P8" t="s">
        <v>26</v>
      </c>
      <c r="Q8" t="s">
        <v>594</v>
      </c>
      <c r="R8" t="s">
        <v>595</v>
      </c>
      <c r="S8" t="s">
        <v>536</v>
      </c>
      <c r="T8">
        <v>5</v>
      </c>
      <c r="V8" t="s">
        <v>254</v>
      </c>
      <c r="W8" t="s">
        <v>301</v>
      </c>
      <c r="X8" s="26">
        <v>127.3835</v>
      </c>
      <c r="Y8" s="26">
        <v>137.93</v>
      </c>
      <c r="Z8" t="s">
        <v>866</v>
      </c>
      <c r="AA8" t="s">
        <v>866</v>
      </c>
    </row>
    <row r="9" spans="1:27" ht="16.5" customHeight="1">
      <c r="A9" s="34" t="s">
        <v>23</v>
      </c>
      <c r="B9" s="20" t="s">
        <v>237</v>
      </c>
      <c r="C9" s="33">
        <v>108</v>
      </c>
      <c r="D9" s="23" t="s">
        <v>302</v>
      </c>
      <c r="E9" s="24">
        <v>138525</v>
      </c>
      <c r="F9" s="26">
        <v>25888</v>
      </c>
      <c r="G9" s="26">
        <v>98031</v>
      </c>
      <c r="H9" s="26">
        <v>14606</v>
      </c>
      <c r="I9" s="47">
        <v>0.18688323407327198</v>
      </c>
      <c r="J9" s="47">
        <v>0.70767731456415806</v>
      </c>
      <c r="K9" s="47">
        <v>0.10543945136256994</v>
      </c>
      <c r="N9" t="s">
        <v>223</v>
      </c>
      <c r="O9" t="s">
        <v>596</v>
      </c>
      <c r="P9" t="s">
        <v>97</v>
      </c>
      <c r="Q9" t="s">
        <v>597</v>
      </c>
      <c r="R9" t="s">
        <v>598</v>
      </c>
      <c r="S9" t="s">
        <v>599</v>
      </c>
      <c r="T9">
        <v>5</v>
      </c>
      <c r="V9" t="s">
        <v>237</v>
      </c>
      <c r="W9" t="s">
        <v>302</v>
      </c>
      <c r="X9" s="26">
        <v>116.33750000000002</v>
      </c>
      <c r="Y9" s="26">
        <v>128.11999999999998</v>
      </c>
      <c r="Z9" t="s">
        <v>867</v>
      </c>
      <c r="AA9" t="s">
        <v>867</v>
      </c>
    </row>
    <row r="10" spans="1:27" ht="16.5" customHeight="1">
      <c r="A10" s="34" t="s">
        <v>65</v>
      </c>
      <c r="B10" s="20" t="s">
        <v>277</v>
      </c>
      <c r="C10" s="33">
        <v>109</v>
      </c>
      <c r="D10" s="23" t="s">
        <v>303</v>
      </c>
      <c r="E10" s="24">
        <v>60453</v>
      </c>
      <c r="F10" s="26">
        <v>13363</v>
      </c>
      <c r="G10" s="26">
        <v>42054</v>
      </c>
      <c r="H10" s="26">
        <v>5036</v>
      </c>
      <c r="I10" s="47">
        <v>0.22104775610805089</v>
      </c>
      <c r="J10" s="47">
        <v>0.69564785866706369</v>
      </c>
      <c r="K10" s="47">
        <v>8.3304385224885452E-2</v>
      </c>
      <c r="N10" t="s">
        <v>238</v>
      </c>
      <c r="O10" t="s">
        <v>54</v>
      </c>
      <c r="P10" t="s">
        <v>24</v>
      </c>
      <c r="Q10" t="s">
        <v>600</v>
      </c>
      <c r="R10" t="s">
        <v>601</v>
      </c>
      <c r="S10" t="s">
        <v>583</v>
      </c>
      <c r="T10">
        <v>4</v>
      </c>
      <c r="V10" t="s">
        <v>277</v>
      </c>
      <c r="W10" t="s">
        <v>303</v>
      </c>
      <c r="X10" s="26">
        <v>116.33750000000002</v>
      </c>
      <c r="Y10" s="26">
        <v>128.11999999999998</v>
      </c>
      <c r="Z10" t="s">
        <v>867</v>
      </c>
      <c r="AA10" t="s">
        <v>867</v>
      </c>
    </row>
    <row r="11" spans="1:27" ht="16.5" customHeight="1">
      <c r="A11" s="34" t="s">
        <v>3</v>
      </c>
      <c r="B11" s="20" t="s">
        <v>215</v>
      </c>
      <c r="C11" s="33">
        <v>110</v>
      </c>
      <c r="D11" s="23" t="s">
        <v>304</v>
      </c>
      <c r="E11" s="24">
        <v>94548</v>
      </c>
      <c r="F11" s="26">
        <v>21978</v>
      </c>
      <c r="G11" s="26">
        <v>65905</v>
      </c>
      <c r="H11" s="26">
        <v>6665</v>
      </c>
      <c r="I11" s="47">
        <v>0.23245335702500317</v>
      </c>
      <c r="J11" s="47">
        <v>0.6970533485636925</v>
      </c>
      <c r="K11" s="47">
        <v>7.0493294411304308E-2</v>
      </c>
      <c r="N11" t="s">
        <v>245</v>
      </c>
      <c r="O11" t="s">
        <v>596</v>
      </c>
      <c r="P11" t="s">
        <v>31</v>
      </c>
      <c r="Q11" t="s">
        <v>31</v>
      </c>
      <c r="R11" t="s">
        <v>603</v>
      </c>
      <c r="S11" t="s">
        <v>599</v>
      </c>
      <c r="T11">
        <v>4</v>
      </c>
      <c r="V11" t="s">
        <v>215</v>
      </c>
      <c r="W11" t="s">
        <v>304</v>
      </c>
      <c r="X11" s="26">
        <v>116.33750000000002</v>
      </c>
      <c r="Y11" s="26">
        <v>128.11999999999998</v>
      </c>
      <c r="Z11" t="s">
        <v>867</v>
      </c>
      <c r="AA11" t="s">
        <v>867</v>
      </c>
    </row>
    <row r="12" spans="1:27" ht="16.5" customHeight="1">
      <c r="A12" s="34" t="s">
        <v>85</v>
      </c>
      <c r="B12" s="20" t="s">
        <v>291</v>
      </c>
      <c r="C12" s="33">
        <v>111</v>
      </c>
      <c r="D12" s="23" t="s">
        <v>305</v>
      </c>
      <c r="E12" s="24">
        <v>71663</v>
      </c>
      <c r="F12" s="26">
        <v>14740</v>
      </c>
      <c r="G12" s="26">
        <v>50443</v>
      </c>
      <c r="H12" s="26">
        <v>6480</v>
      </c>
      <c r="I12" s="47">
        <v>0.20568494202028942</v>
      </c>
      <c r="J12" s="47">
        <v>0.70389182702370823</v>
      </c>
      <c r="K12" s="47">
        <v>9.0423230956002396E-2</v>
      </c>
      <c r="N12" t="s">
        <v>250</v>
      </c>
      <c r="O12" t="s">
        <v>2</v>
      </c>
      <c r="P12" t="s">
        <v>36</v>
      </c>
      <c r="Q12" t="s">
        <v>36</v>
      </c>
      <c r="R12" t="s">
        <v>608</v>
      </c>
      <c r="S12" t="s">
        <v>538</v>
      </c>
      <c r="T12">
        <v>4</v>
      </c>
      <c r="V12" t="s">
        <v>291</v>
      </c>
      <c r="W12" t="s">
        <v>305</v>
      </c>
      <c r="X12" s="26">
        <v>116.33750000000002</v>
      </c>
      <c r="Y12" s="26">
        <v>128.11999999999998</v>
      </c>
      <c r="Z12" t="s">
        <v>867</v>
      </c>
      <c r="AA12" t="s">
        <v>867</v>
      </c>
    </row>
    <row r="13" spans="1:27" ht="18" customHeight="1">
      <c r="A13" s="34" t="s">
        <v>1</v>
      </c>
      <c r="B13" s="20" t="s">
        <v>213</v>
      </c>
      <c r="C13" s="33">
        <v>112</v>
      </c>
      <c r="D13" s="23" t="s">
        <v>306</v>
      </c>
      <c r="E13" s="24">
        <v>21976</v>
      </c>
      <c r="F13" s="26">
        <v>4267</v>
      </c>
      <c r="G13" s="26">
        <v>15740</v>
      </c>
      <c r="H13" s="26">
        <v>1969</v>
      </c>
      <c r="I13" s="47">
        <v>0.19416636330542411</v>
      </c>
      <c r="J13" s="47">
        <v>0.71623589370222063</v>
      </c>
      <c r="K13" s="47">
        <v>8.9597742992355303E-2</v>
      </c>
      <c r="N13" t="s">
        <v>289</v>
      </c>
      <c r="O13" t="s">
        <v>2</v>
      </c>
      <c r="P13" t="s">
        <v>77</v>
      </c>
      <c r="Q13" t="s">
        <v>60</v>
      </c>
      <c r="R13" t="s">
        <v>609</v>
      </c>
      <c r="S13" t="s">
        <v>538</v>
      </c>
      <c r="T13">
        <v>8</v>
      </c>
      <c r="V13" t="s">
        <v>213</v>
      </c>
      <c r="W13" t="s">
        <v>306</v>
      </c>
      <c r="X13" s="26">
        <v>135.10549999999998</v>
      </c>
      <c r="Y13" s="26">
        <v>141.58249999999998</v>
      </c>
      <c r="Z13" t="s">
        <v>866</v>
      </c>
      <c r="AA13" t="s">
        <v>866</v>
      </c>
    </row>
    <row r="14" spans="1:27" ht="16.5" customHeight="1">
      <c r="A14" s="34" t="s">
        <v>86</v>
      </c>
      <c r="B14" s="20" t="s">
        <v>285</v>
      </c>
      <c r="C14" s="33">
        <v>113</v>
      </c>
      <c r="D14" s="23" t="s">
        <v>307</v>
      </c>
      <c r="E14" s="24">
        <v>84873</v>
      </c>
      <c r="F14" s="26">
        <v>15496</v>
      </c>
      <c r="G14" s="26">
        <v>59597</v>
      </c>
      <c r="H14" s="26">
        <v>9780</v>
      </c>
      <c r="I14" s="47">
        <v>0.18257867637529013</v>
      </c>
      <c r="J14" s="47">
        <v>0.70219033143638143</v>
      </c>
      <c r="K14" s="47">
        <v>0.11523099218832844</v>
      </c>
      <c r="N14" t="s">
        <v>271</v>
      </c>
      <c r="O14" t="s">
        <v>2</v>
      </c>
      <c r="P14" t="s">
        <v>58</v>
      </c>
      <c r="Q14" t="s">
        <v>613</v>
      </c>
      <c r="R14" t="s">
        <v>613</v>
      </c>
      <c r="S14" t="s">
        <v>538</v>
      </c>
      <c r="T14">
        <v>13</v>
      </c>
      <c r="V14" t="s">
        <v>285</v>
      </c>
      <c r="W14" t="s">
        <v>530</v>
      </c>
      <c r="X14" s="26">
        <v>116.33750000000002</v>
      </c>
      <c r="Y14" s="26">
        <v>128.11999999999998</v>
      </c>
      <c r="Z14" t="s">
        <v>867</v>
      </c>
      <c r="AA14" t="s">
        <v>867</v>
      </c>
    </row>
    <row r="15" spans="1:27" ht="16.5" customHeight="1">
      <c r="A15" s="34" t="s">
        <v>41</v>
      </c>
      <c r="B15" s="20" t="s">
        <v>255</v>
      </c>
      <c r="C15" s="33">
        <v>114</v>
      </c>
      <c r="D15" s="23" t="s">
        <v>308</v>
      </c>
      <c r="E15" s="24">
        <v>62669</v>
      </c>
      <c r="F15" s="26">
        <v>11732</v>
      </c>
      <c r="G15" s="26">
        <v>43967</v>
      </c>
      <c r="H15" s="26">
        <v>6970</v>
      </c>
      <c r="I15" s="47">
        <v>0.18720579552888988</v>
      </c>
      <c r="J15" s="47">
        <v>0.70157494135856646</v>
      </c>
      <c r="K15" s="47">
        <v>0.11121926311254368</v>
      </c>
      <c r="N15" t="s">
        <v>248</v>
      </c>
      <c r="O15" t="s">
        <v>596</v>
      </c>
      <c r="P15" t="s">
        <v>34</v>
      </c>
      <c r="Q15" t="s">
        <v>615</v>
      </c>
      <c r="R15" t="s">
        <v>607</v>
      </c>
      <c r="S15" t="s">
        <v>599</v>
      </c>
      <c r="T15">
        <v>5</v>
      </c>
      <c r="V15" t="s">
        <v>255</v>
      </c>
      <c r="W15" t="s">
        <v>308</v>
      </c>
      <c r="X15" s="26">
        <v>111.00933333333336</v>
      </c>
      <c r="Y15" s="26">
        <v>121.63249999999998</v>
      </c>
      <c r="Z15" t="s">
        <v>867</v>
      </c>
      <c r="AA15" t="s">
        <v>867</v>
      </c>
    </row>
    <row r="16" spans="1:27" ht="16.5" customHeight="1">
      <c r="A16" s="34" t="s">
        <v>38</v>
      </c>
      <c r="B16" s="20" t="s">
        <v>252</v>
      </c>
      <c r="C16" s="33">
        <v>115</v>
      </c>
      <c r="D16" s="23" t="s">
        <v>309</v>
      </c>
      <c r="E16" s="24">
        <v>62533</v>
      </c>
      <c r="F16" s="26">
        <v>9872</v>
      </c>
      <c r="G16" s="26">
        <v>44806</v>
      </c>
      <c r="H16" s="26">
        <v>7855</v>
      </c>
      <c r="I16" s="47">
        <v>0.15786864535525244</v>
      </c>
      <c r="J16" s="47">
        <v>0.71651767866566451</v>
      </c>
      <c r="K16" s="47">
        <v>0.12561367597908304</v>
      </c>
      <c r="N16" t="s">
        <v>241</v>
      </c>
      <c r="O16" t="s">
        <v>2</v>
      </c>
      <c r="P16" t="s">
        <v>27</v>
      </c>
      <c r="Q16" t="s">
        <v>616</v>
      </c>
      <c r="R16" t="s">
        <v>617</v>
      </c>
      <c r="S16" t="s">
        <v>538</v>
      </c>
      <c r="T16">
        <v>4</v>
      </c>
      <c r="V16" t="s">
        <v>252</v>
      </c>
      <c r="W16" t="s">
        <v>309</v>
      </c>
      <c r="X16" s="26">
        <v>116.33750000000002</v>
      </c>
      <c r="Y16" s="26">
        <v>128.11999999999998</v>
      </c>
      <c r="Z16" t="s">
        <v>867</v>
      </c>
      <c r="AA16" t="s">
        <v>867</v>
      </c>
    </row>
    <row r="17" spans="1:27" ht="16.5" customHeight="1">
      <c r="A17" s="34" t="s">
        <v>76</v>
      </c>
      <c r="B17" s="20" t="s">
        <v>288</v>
      </c>
      <c r="C17" s="33">
        <v>116</v>
      </c>
      <c r="D17" s="23" t="s">
        <v>310</v>
      </c>
      <c r="E17" s="24">
        <v>6871</v>
      </c>
      <c r="F17" s="26">
        <v>1294</v>
      </c>
      <c r="G17" s="26">
        <v>4959</v>
      </c>
      <c r="H17" s="26">
        <v>618</v>
      </c>
      <c r="I17" s="47">
        <v>0.18832775432979187</v>
      </c>
      <c r="J17" s="47">
        <v>0.72172900596710809</v>
      </c>
      <c r="K17" s="47">
        <v>8.9943239703099989E-2</v>
      </c>
      <c r="N17" t="s">
        <v>281</v>
      </c>
      <c r="O17" t="s">
        <v>28</v>
      </c>
      <c r="P17" t="s">
        <v>69</v>
      </c>
      <c r="Q17" t="s">
        <v>618</v>
      </c>
      <c r="R17" t="s">
        <v>619</v>
      </c>
      <c r="S17" t="s">
        <v>538</v>
      </c>
      <c r="T17">
        <v>5</v>
      </c>
      <c r="V17" t="s">
        <v>288</v>
      </c>
      <c r="W17" t="s">
        <v>310</v>
      </c>
      <c r="X17" s="26">
        <v>138.32749999999999</v>
      </c>
      <c r="Y17" s="26">
        <v>115.59499999999998</v>
      </c>
      <c r="Z17" t="s">
        <v>866</v>
      </c>
      <c r="AA17" t="s">
        <v>868</v>
      </c>
    </row>
    <row r="18" spans="1:27" ht="16.5" customHeight="1">
      <c r="A18" s="34" t="s">
        <v>17</v>
      </c>
      <c r="B18" s="20" t="s">
        <v>231</v>
      </c>
      <c r="C18" s="33">
        <v>117</v>
      </c>
      <c r="D18" s="23" t="s">
        <v>311</v>
      </c>
      <c r="E18" s="24">
        <v>7948</v>
      </c>
      <c r="F18" s="26">
        <v>1833</v>
      </c>
      <c r="G18" s="26">
        <v>5449</v>
      </c>
      <c r="H18" s="26">
        <v>666</v>
      </c>
      <c r="I18" s="47">
        <v>0.23062405636638147</v>
      </c>
      <c r="J18" s="47">
        <v>0.6855812783090085</v>
      </c>
      <c r="K18" s="47">
        <v>8.3794665324609968E-2</v>
      </c>
      <c r="N18" t="s">
        <v>219</v>
      </c>
      <c r="O18" t="s">
        <v>596</v>
      </c>
      <c r="P18" t="s">
        <v>7</v>
      </c>
      <c r="Q18" t="s">
        <v>620</v>
      </c>
      <c r="R18" t="s">
        <v>621</v>
      </c>
      <c r="S18" t="s">
        <v>599</v>
      </c>
      <c r="T18">
        <v>4</v>
      </c>
      <c r="V18" t="s">
        <v>231</v>
      </c>
      <c r="W18" t="s">
        <v>311</v>
      </c>
      <c r="X18" s="26">
        <v>134.03149999999997</v>
      </c>
      <c r="Y18" s="26">
        <v>150.245</v>
      </c>
      <c r="Z18" t="s">
        <v>866</v>
      </c>
      <c r="AA18" t="s">
        <v>866</v>
      </c>
    </row>
    <row r="19" spans="1:27" ht="16.5" customHeight="1">
      <c r="A19" s="34" t="s">
        <v>15</v>
      </c>
      <c r="B19" s="20" t="s">
        <v>229</v>
      </c>
      <c r="C19" s="33">
        <v>118</v>
      </c>
      <c r="D19" s="23" t="s">
        <v>312</v>
      </c>
      <c r="E19" s="24">
        <v>79577</v>
      </c>
      <c r="F19" s="26">
        <v>15885</v>
      </c>
      <c r="G19" s="26">
        <v>56027</v>
      </c>
      <c r="H19" s="26">
        <v>7665</v>
      </c>
      <c r="I19" s="47">
        <v>0.19961798006961812</v>
      </c>
      <c r="J19" s="47">
        <v>0.70406021840481547</v>
      </c>
      <c r="K19" s="47">
        <v>9.6321801525566436E-2</v>
      </c>
      <c r="N19" t="s">
        <v>286</v>
      </c>
      <c r="O19" t="s">
        <v>596</v>
      </c>
      <c r="P19" t="s">
        <v>74</v>
      </c>
      <c r="Q19" t="s">
        <v>626</v>
      </c>
      <c r="R19" t="s">
        <v>49</v>
      </c>
      <c r="S19" t="s">
        <v>599</v>
      </c>
      <c r="T19">
        <v>7</v>
      </c>
      <c r="V19" t="s">
        <v>229</v>
      </c>
      <c r="W19" t="s">
        <v>312</v>
      </c>
      <c r="X19" s="26">
        <v>116.33750000000002</v>
      </c>
      <c r="Y19" s="26">
        <v>128.11999999999998</v>
      </c>
      <c r="Z19" t="s">
        <v>867</v>
      </c>
      <c r="AA19" t="s">
        <v>867</v>
      </c>
    </row>
    <row r="20" spans="1:27" ht="16.5" customHeight="1">
      <c r="A20" s="34" t="s">
        <v>87</v>
      </c>
      <c r="B20" s="20" t="s">
        <v>265</v>
      </c>
      <c r="C20" s="33">
        <v>119</v>
      </c>
      <c r="D20" s="23" t="s">
        <v>313</v>
      </c>
      <c r="E20" s="24">
        <v>143117</v>
      </c>
      <c r="F20" s="26">
        <v>29548</v>
      </c>
      <c r="G20" s="26">
        <v>100786</v>
      </c>
      <c r="H20" s="26">
        <v>12783</v>
      </c>
      <c r="I20" s="47">
        <v>0.20646044844427985</v>
      </c>
      <c r="J20" s="47">
        <v>0.70422102196105285</v>
      </c>
      <c r="K20" s="47">
        <v>8.9318529594667295E-2</v>
      </c>
      <c r="N20" t="s">
        <v>224</v>
      </c>
      <c r="O20" t="s">
        <v>596</v>
      </c>
      <c r="P20" t="s">
        <v>11</v>
      </c>
      <c r="Q20" t="s">
        <v>627</v>
      </c>
      <c r="R20" t="s">
        <v>628</v>
      </c>
      <c r="S20" t="s">
        <v>599</v>
      </c>
      <c r="T20">
        <v>4</v>
      </c>
      <c r="V20" t="s">
        <v>265</v>
      </c>
      <c r="W20" t="s">
        <v>313</v>
      </c>
      <c r="X20" s="26">
        <v>138.32749999999999</v>
      </c>
      <c r="Y20" s="26">
        <v>115.59499999999998</v>
      </c>
      <c r="Z20" t="s">
        <v>866</v>
      </c>
      <c r="AA20" t="s">
        <v>868</v>
      </c>
    </row>
    <row r="21" spans="1:27" ht="16.5" customHeight="1">
      <c r="A21" s="34" t="s">
        <v>103</v>
      </c>
      <c r="B21" s="20" t="s">
        <v>247</v>
      </c>
      <c r="C21" s="33">
        <v>120</v>
      </c>
      <c r="D21" s="23" t="s">
        <v>314</v>
      </c>
      <c r="E21" s="24">
        <v>13769</v>
      </c>
      <c r="F21" s="26">
        <v>3799</v>
      </c>
      <c r="G21" s="26">
        <v>8865</v>
      </c>
      <c r="H21" s="26">
        <v>1105</v>
      </c>
      <c r="I21" s="47">
        <v>0.27590965211707458</v>
      </c>
      <c r="J21" s="47">
        <v>0.64383760621686392</v>
      </c>
      <c r="K21" s="47">
        <v>8.0252741666061445E-2</v>
      </c>
      <c r="N21" t="s">
        <v>294</v>
      </c>
      <c r="O21" t="s">
        <v>2</v>
      </c>
      <c r="P21" t="s">
        <v>57</v>
      </c>
      <c r="Q21" t="s">
        <v>57</v>
      </c>
      <c r="R21" t="s">
        <v>631</v>
      </c>
      <c r="S21" t="s">
        <v>538</v>
      </c>
      <c r="T21">
        <v>1</v>
      </c>
      <c r="V21" t="s">
        <v>247</v>
      </c>
      <c r="W21" t="s">
        <v>490</v>
      </c>
      <c r="X21" s="26">
        <v>132.95749999999998</v>
      </c>
      <c r="Y21" s="26">
        <v>158.9075</v>
      </c>
      <c r="Z21" t="s">
        <v>866</v>
      </c>
      <c r="AA21" t="s">
        <v>866</v>
      </c>
    </row>
    <row r="22" spans="1:27" ht="16.5" customHeight="1">
      <c r="A22" s="34" t="s">
        <v>2</v>
      </c>
      <c r="B22" s="20" t="s">
        <v>293</v>
      </c>
      <c r="C22" s="33">
        <v>201</v>
      </c>
      <c r="D22" s="23" t="s">
        <v>315</v>
      </c>
      <c r="E22" s="24">
        <v>314209</v>
      </c>
      <c r="F22" s="26">
        <v>65812</v>
      </c>
      <c r="G22" s="26">
        <v>220200</v>
      </c>
      <c r="H22" s="26">
        <v>28197</v>
      </c>
      <c r="I22" s="47">
        <v>0.20945294374126774</v>
      </c>
      <c r="J22" s="47">
        <v>0.70080742435767274</v>
      </c>
      <c r="K22" s="47">
        <v>8.9739631901059491E-2</v>
      </c>
      <c r="N22" t="s">
        <v>279</v>
      </c>
      <c r="O22" t="s">
        <v>596</v>
      </c>
      <c r="P22" t="s">
        <v>67</v>
      </c>
      <c r="Q22" t="s">
        <v>635</v>
      </c>
      <c r="R22" t="s">
        <v>636</v>
      </c>
      <c r="S22" t="s">
        <v>599</v>
      </c>
      <c r="T22">
        <v>9</v>
      </c>
      <c r="V22" t="s">
        <v>293</v>
      </c>
      <c r="W22" t="s">
        <v>315</v>
      </c>
      <c r="X22" s="26">
        <v>129.53149999999999</v>
      </c>
      <c r="Y22" s="26">
        <v>120.60499999999998</v>
      </c>
      <c r="Z22" t="s">
        <v>866</v>
      </c>
      <c r="AA22" t="s">
        <v>867</v>
      </c>
    </row>
    <row r="23" spans="1:27" ht="16.5" customHeight="1">
      <c r="A23" s="34" t="s">
        <v>88</v>
      </c>
      <c r="B23" s="20" t="s">
        <v>276</v>
      </c>
      <c r="C23" s="33">
        <v>202</v>
      </c>
      <c r="D23" s="23" t="s">
        <v>316</v>
      </c>
      <c r="E23" s="24">
        <v>93872</v>
      </c>
      <c r="F23" s="26">
        <v>19090</v>
      </c>
      <c r="G23" s="26">
        <v>65672</v>
      </c>
      <c r="H23" s="26">
        <v>9110</v>
      </c>
      <c r="I23" s="47">
        <v>0.20336202488494973</v>
      </c>
      <c r="J23" s="47">
        <v>0.6995909323333902</v>
      </c>
      <c r="K23" s="47">
        <v>9.7047042781660139E-2</v>
      </c>
      <c r="N23" t="s">
        <v>276</v>
      </c>
      <c r="O23" t="s">
        <v>2</v>
      </c>
      <c r="P23" t="s">
        <v>64</v>
      </c>
      <c r="Q23" t="s">
        <v>637</v>
      </c>
      <c r="R23" t="s">
        <v>638</v>
      </c>
      <c r="S23" t="s">
        <v>538</v>
      </c>
      <c r="T23">
        <v>14</v>
      </c>
      <c r="V23" t="s">
        <v>276</v>
      </c>
      <c r="W23" t="s">
        <v>316</v>
      </c>
      <c r="X23" s="26">
        <v>119.90633333333332</v>
      </c>
      <c r="Y23" s="26">
        <v>108.32799999999999</v>
      </c>
      <c r="Z23" t="s">
        <v>867</v>
      </c>
      <c r="AA23" t="s">
        <v>868</v>
      </c>
    </row>
    <row r="24" spans="1:27" ht="16.5" customHeight="1">
      <c r="A24" s="34" t="s">
        <v>25</v>
      </c>
      <c r="B24" s="20" t="s">
        <v>239</v>
      </c>
      <c r="C24" s="33">
        <v>203</v>
      </c>
      <c r="D24" s="23" t="s">
        <v>317</v>
      </c>
      <c r="E24" s="25">
        <v>78037</v>
      </c>
      <c r="F24" s="26">
        <v>16292.598870477916</v>
      </c>
      <c r="G24" s="26">
        <v>54664.56716926847</v>
      </c>
      <c r="H24" s="26">
        <v>7079.8339602536098</v>
      </c>
      <c r="I24" s="47">
        <v>0.20878043582503064</v>
      </c>
      <c r="J24" s="47">
        <v>0.70049549789546584</v>
      </c>
      <c r="K24" s="47">
        <v>9.072406627950344E-2</v>
      </c>
      <c r="N24" t="s">
        <v>212</v>
      </c>
      <c r="O24" t="s">
        <v>596</v>
      </c>
      <c r="P24" t="s">
        <v>0</v>
      </c>
      <c r="Q24" t="s">
        <v>642</v>
      </c>
      <c r="R24" t="s">
        <v>643</v>
      </c>
      <c r="S24" t="s">
        <v>599</v>
      </c>
      <c r="T24">
        <v>4</v>
      </c>
      <c r="V24" t="s">
        <v>239</v>
      </c>
      <c r="W24" t="s">
        <v>317</v>
      </c>
      <c r="X24" s="26">
        <v>138.32749999999999</v>
      </c>
      <c r="Y24" s="26">
        <v>115.59499999999998</v>
      </c>
      <c r="Z24" t="s">
        <v>866</v>
      </c>
      <c r="AA24" t="s">
        <v>868</v>
      </c>
    </row>
    <row r="25" spans="1:27" ht="16.5" customHeight="1">
      <c r="A25" s="34" t="s">
        <v>61</v>
      </c>
      <c r="B25" s="20" t="s">
        <v>273</v>
      </c>
      <c r="C25" s="33">
        <v>204</v>
      </c>
      <c r="D25" s="23" t="s">
        <v>318</v>
      </c>
      <c r="E25" s="24">
        <v>7141</v>
      </c>
      <c r="F25" s="26">
        <v>1343</v>
      </c>
      <c r="G25" s="26">
        <v>4912</v>
      </c>
      <c r="H25" s="26">
        <v>886</v>
      </c>
      <c r="I25" s="47">
        <v>0.18806889791345749</v>
      </c>
      <c r="J25" s="47">
        <v>0.68785884329925784</v>
      </c>
      <c r="K25" s="47">
        <v>0.1240722587872847</v>
      </c>
      <c r="N25" t="s">
        <v>293</v>
      </c>
      <c r="O25" t="s">
        <v>2</v>
      </c>
      <c r="P25" t="s">
        <v>2</v>
      </c>
      <c r="Q25" t="s">
        <v>69</v>
      </c>
      <c r="R25" t="s">
        <v>634</v>
      </c>
      <c r="S25" t="s">
        <v>538</v>
      </c>
      <c r="T25">
        <v>14</v>
      </c>
      <c r="V25" t="s">
        <v>273</v>
      </c>
      <c r="W25" t="s">
        <v>318</v>
      </c>
      <c r="X25" s="26">
        <v>138.32749999999999</v>
      </c>
      <c r="Y25" s="26">
        <v>115.59499999999998</v>
      </c>
      <c r="Z25" t="s">
        <v>866</v>
      </c>
      <c r="AA25" t="s">
        <v>868</v>
      </c>
    </row>
    <row r="26" spans="1:27" ht="16.5" customHeight="1">
      <c r="A26" s="34" t="s">
        <v>6</v>
      </c>
      <c r="B26" s="20" t="s">
        <v>218</v>
      </c>
      <c r="C26" s="33">
        <v>205</v>
      </c>
      <c r="D26" s="23" t="s">
        <v>319</v>
      </c>
      <c r="E26" s="24">
        <v>29340</v>
      </c>
      <c r="F26" s="26">
        <v>5737</v>
      </c>
      <c r="G26" s="26">
        <v>20147</v>
      </c>
      <c r="H26" s="26">
        <v>3456</v>
      </c>
      <c r="I26" s="47">
        <v>0.19553510565780505</v>
      </c>
      <c r="J26" s="47">
        <v>0.68667348329925015</v>
      </c>
      <c r="K26" s="47">
        <v>0.11779141104294479</v>
      </c>
      <c r="N26" t="s">
        <v>258</v>
      </c>
      <c r="O26" t="s">
        <v>596</v>
      </c>
      <c r="P26" t="s">
        <v>44</v>
      </c>
      <c r="Q26" t="s">
        <v>606</v>
      </c>
      <c r="R26" t="s">
        <v>646</v>
      </c>
      <c r="S26" t="s">
        <v>599</v>
      </c>
      <c r="T26">
        <v>7</v>
      </c>
      <c r="V26" t="s">
        <v>218</v>
      </c>
      <c r="W26" t="s">
        <v>319</v>
      </c>
      <c r="X26" s="26">
        <v>138.32749999999999</v>
      </c>
      <c r="Y26" s="26">
        <v>115.59499999999998</v>
      </c>
      <c r="Z26" t="s">
        <v>866</v>
      </c>
      <c r="AA26" t="s">
        <v>868</v>
      </c>
    </row>
    <row r="27" spans="1:27" ht="16.5" customHeight="1">
      <c r="A27" s="34" t="s">
        <v>43</v>
      </c>
      <c r="B27" s="20" t="s">
        <v>257</v>
      </c>
      <c r="C27" s="33">
        <v>206</v>
      </c>
      <c r="D27" s="23" t="s">
        <v>320</v>
      </c>
      <c r="E27" s="24">
        <v>48803</v>
      </c>
      <c r="F27" s="26">
        <v>10123</v>
      </c>
      <c r="G27" s="26">
        <v>34282</v>
      </c>
      <c r="H27" s="26">
        <v>4398</v>
      </c>
      <c r="I27" s="47">
        <v>0.20742577300575785</v>
      </c>
      <c r="J27" s="47">
        <v>0.7024568161793332</v>
      </c>
      <c r="K27" s="47">
        <v>9.0117410814908913E-2</v>
      </c>
      <c r="N27" t="s">
        <v>268</v>
      </c>
      <c r="O27" t="s">
        <v>54</v>
      </c>
      <c r="P27" t="s">
        <v>54</v>
      </c>
      <c r="Q27" t="s">
        <v>647</v>
      </c>
      <c r="R27" t="s">
        <v>604</v>
      </c>
      <c r="S27" t="s">
        <v>648</v>
      </c>
      <c r="T27">
        <v>15</v>
      </c>
      <c r="V27" t="s">
        <v>257</v>
      </c>
      <c r="W27" t="s">
        <v>320</v>
      </c>
      <c r="X27" s="26">
        <v>120.48916666666665</v>
      </c>
      <c r="Y27" s="26">
        <v>109.73299999999998</v>
      </c>
      <c r="Z27" t="s">
        <v>867</v>
      </c>
      <c r="AA27" t="s">
        <v>868</v>
      </c>
    </row>
    <row r="28" spans="1:27" ht="16.5" customHeight="1">
      <c r="A28" s="34" t="s">
        <v>48</v>
      </c>
      <c r="B28" s="20" t="s">
        <v>262</v>
      </c>
      <c r="C28" s="33">
        <v>207</v>
      </c>
      <c r="D28" s="23" t="s">
        <v>321</v>
      </c>
      <c r="E28" s="24">
        <v>40928</v>
      </c>
      <c r="F28" s="26">
        <v>8238</v>
      </c>
      <c r="G28" s="26">
        <v>28390</v>
      </c>
      <c r="H28" s="26">
        <v>4300</v>
      </c>
      <c r="I28" s="47">
        <v>0.20128029710711492</v>
      </c>
      <c r="J28" s="47">
        <v>0.69365715402658323</v>
      </c>
      <c r="K28" s="47">
        <v>0.1050625488663018</v>
      </c>
      <c r="N28" t="s">
        <v>282</v>
      </c>
      <c r="O28" t="s">
        <v>35</v>
      </c>
      <c r="P28" t="s">
        <v>70</v>
      </c>
      <c r="Q28" t="s">
        <v>649</v>
      </c>
      <c r="R28" t="s">
        <v>650</v>
      </c>
      <c r="S28" t="s">
        <v>536</v>
      </c>
      <c r="T28">
        <v>7</v>
      </c>
      <c r="V28" t="s">
        <v>262</v>
      </c>
      <c r="W28" t="s">
        <v>321</v>
      </c>
      <c r="X28" s="26">
        <v>138.32749999999999</v>
      </c>
      <c r="Y28" s="26">
        <v>115.59499999999998</v>
      </c>
      <c r="Z28" t="s">
        <v>866</v>
      </c>
      <c r="AA28" t="s">
        <v>868</v>
      </c>
    </row>
    <row r="29" spans="1:27" ht="16.5" customHeight="1">
      <c r="A29" s="34" t="s">
        <v>89</v>
      </c>
      <c r="B29" s="20" t="s">
        <v>266</v>
      </c>
      <c r="C29" s="33">
        <v>208</v>
      </c>
      <c r="D29" s="23" t="s">
        <v>322</v>
      </c>
      <c r="E29" s="24">
        <v>34006</v>
      </c>
      <c r="F29" s="26">
        <v>7641</v>
      </c>
      <c r="G29" s="26">
        <v>23586</v>
      </c>
      <c r="H29" s="26">
        <v>2779</v>
      </c>
      <c r="I29" s="47">
        <v>0.22469564194553901</v>
      </c>
      <c r="J29" s="47">
        <v>0.69358348526730573</v>
      </c>
      <c r="K29" s="47">
        <v>8.1720872787155202E-2</v>
      </c>
      <c r="N29" t="s">
        <v>242</v>
      </c>
      <c r="O29" t="s">
        <v>28</v>
      </c>
      <c r="P29" t="s">
        <v>28</v>
      </c>
      <c r="Q29" t="s">
        <v>651</v>
      </c>
      <c r="R29" t="s">
        <v>652</v>
      </c>
      <c r="S29" t="s">
        <v>537</v>
      </c>
      <c r="T29">
        <v>5</v>
      </c>
      <c r="V29" t="s">
        <v>266</v>
      </c>
      <c r="W29" t="s">
        <v>322</v>
      </c>
      <c r="X29" s="26">
        <v>138.32749999999999</v>
      </c>
      <c r="Y29" s="26">
        <v>115.59499999999998</v>
      </c>
      <c r="Z29" t="s">
        <v>866</v>
      </c>
      <c r="AA29" t="s">
        <v>868</v>
      </c>
    </row>
    <row r="30" spans="1:27" ht="16.5" customHeight="1">
      <c r="A30" s="34" t="s">
        <v>46</v>
      </c>
      <c r="B30" s="20" t="s">
        <v>260</v>
      </c>
      <c r="C30" s="33">
        <v>209</v>
      </c>
      <c r="D30" s="23" t="s">
        <v>323</v>
      </c>
      <c r="E30" s="24">
        <v>23786</v>
      </c>
      <c r="F30" s="26">
        <v>5340</v>
      </c>
      <c r="G30" s="26">
        <v>16253</v>
      </c>
      <c r="H30" s="26">
        <v>2193</v>
      </c>
      <c r="I30" s="47">
        <v>0.22450180778609266</v>
      </c>
      <c r="J30" s="47">
        <v>0.68330110148827039</v>
      </c>
      <c r="K30" s="47">
        <v>9.2197090725636935E-2</v>
      </c>
      <c r="N30" t="s">
        <v>292</v>
      </c>
      <c r="O30" t="s">
        <v>2</v>
      </c>
      <c r="P30" t="s">
        <v>79</v>
      </c>
      <c r="Q30" t="s">
        <v>622</v>
      </c>
      <c r="R30" t="s">
        <v>653</v>
      </c>
      <c r="S30" t="s">
        <v>537</v>
      </c>
      <c r="T30">
        <v>7</v>
      </c>
      <c r="V30" t="s">
        <v>260</v>
      </c>
      <c r="W30" t="s">
        <v>323</v>
      </c>
      <c r="X30" s="26">
        <v>138.32749999999999</v>
      </c>
      <c r="Y30" s="26">
        <v>115.59499999999998</v>
      </c>
      <c r="Z30" t="s">
        <v>866</v>
      </c>
      <c r="AA30" t="s">
        <v>868</v>
      </c>
    </row>
    <row r="31" spans="1:27" ht="16.5" customHeight="1">
      <c r="A31" s="34" t="s">
        <v>58</v>
      </c>
      <c r="B31" s="20" t="s">
        <v>271</v>
      </c>
      <c r="C31" s="33">
        <v>210</v>
      </c>
      <c r="D31" s="23" t="s">
        <v>324</v>
      </c>
      <c r="E31" s="24">
        <v>200151</v>
      </c>
      <c r="F31" s="26">
        <v>48967</v>
      </c>
      <c r="G31" s="26">
        <v>137875</v>
      </c>
      <c r="H31" s="26">
        <v>13309</v>
      </c>
      <c r="I31" s="47">
        <v>0.24465028903178102</v>
      </c>
      <c r="J31" s="47">
        <v>0.68885491453952263</v>
      </c>
      <c r="K31" s="47">
        <v>6.6494796428696337E-2</v>
      </c>
      <c r="N31" t="s">
        <v>253</v>
      </c>
      <c r="O31" t="s">
        <v>54</v>
      </c>
      <c r="P31" t="s">
        <v>39</v>
      </c>
      <c r="Q31" t="s">
        <v>654</v>
      </c>
      <c r="R31" t="s">
        <v>591</v>
      </c>
      <c r="S31" t="s">
        <v>648</v>
      </c>
      <c r="T31">
        <v>3</v>
      </c>
      <c r="V31" t="s">
        <v>271</v>
      </c>
      <c r="W31" t="s">
        <v>324</v>
      </c>
      <c r="X31" s="26">
        <v>100.31949999999999</v>
      </c>
      <c r="Y31" s="26">
        <v>98.250999999999976</v>
      </c>
      <c r="Z31" t="s">
        <v>868</v>
      </c>
      <c r="AA31" t="s">
        <v>868</v>
      </c>
    </row>
    <row r="32" spans="1:27" ht="16.5" customHeight="1">
      <c r="A32" s="34" t="s">
        <v>79</v>
      </c>
      <c r="B32" s="20" t="s">
        <v>292</v>
      </c>
      <c r="C32" s="33">
        <v>211</v>
      </c>
      <c r="D32" s="23" t="s">
        <v>325</v>
      </c>
      <c r="E32" s="24">
        <v>14341</v>
      </c>
      <c r="F32" s="26">
        <v>3199</v>
      </c>
      <c r="G32" s="26">
        <v>9963</v>
      </c>
      <c r="H32" s="26">
        <v>1179</v>
      </c>
      <c r="I32" s="47">
        <v>0.22306673174813471</v>
      </c>
      <c r="J32" s="47">
        <v>0.69472142807335613</v>
      </c>
      <c r="K32" s="47">
        <v>8.2211840178509174E-2</v>
      </c>
      <c r="N32" t="s">
        <v>290</v>
      </c>
      <c r="O32" t="s">
        <v>2</v>
      </c>
      <c r="P32" t="s">
        <v>90</v>
      </c>
      <c r="Q32" t="s">
        <v>655</v>
      </c>
      <c r="R32" t="s">
        <v>656</v>
      </c>
      <c r="S32" t="s">
        <v>537</v>
      </c>
      <c r="T32">
        <v>5</v>
      </c>
      <c r="V32" t="s">
        <v>292</v>
      </c>
      <c r="W32" t="s">
        <v>488</v>
      </c>
      <c r="X32" s="26">
        <v>93.731666666666669</v>
      </c>
      <c r="Y32" s="26">
        <v>100.93999999999998</v>
      </c>
      <c r="Z32" t="s">
        <v>868</v>
      </c>
      <c r="AA32" t="s">
        <v>868</v>
      </c>
    </row>
    <row r="33" spans="1:27" ht="16.5" customHeight="1">
      <c r="A33" s="34" t="s">
        <v>90</v>
      </c>
      <c r="B33" s="20" t="s">
        <v>290</v>
      </c>
      <c r="C33" s="33">
        <v>212</v>
      </c>
      <c r="D33" s="23" t="s">
        <v>326</v>
      </c>
      <c r="E33" s="24">
        <v>22166</v>
      </c>
      <c r="F33" s="26">
        <v>4531</v>
      </c>
      <c r="G33" s="26">
        <v>15740</v>
      </c>
      <c r="H33" s="26">
        <v>1895</v>
      </c>
      <c r="I33" s="47">
        <v>0.20441216277181268</v>
      </c>
      <c r="J33" s="47">
        <v>0.71009654425697011</v>
      </c>
      <c r="K33" s="47">
        <v>8.5491292971217173E-2</v>
      </c>
      <c r="N33" t="s">
        <v>257</v>
      </c>
      <c r="O33" t="s">
        <v>2</v>
      </c>
      <c r="P33" t="s">
        <v>43</v>
      </c>
      <c r="Q33" t="s">
        <v>657</v>
      </c>
      <c r="R33" t="s">
        <v>658</v>
      </c>
      <c r="S33" t="s">
        <v>537</v>
      </c>
      <c r="T33">
        <v>8</v>
      </c>
      <c r="V33" t="s">
        <v>290</v>
      </c>
      <c r="W33" t="s">
        <v>326</v>
      </c>
      <c r="X33" s="26">
        <v>93.148833333333343</v>
      </c>
      <c r="Y33" s="26">
        <v>99.534999999999997</v>
      </c>
      <c r="Z33" t="s">
        <v>868</v>
      </c>
      <c r="AA33" t="s">
        <v>868</v>
      </c>
    </row>
    <row r="34" spans="1:27" ht="16.5" customHeight="1">
      <c r="A34" s="34" t="s">
        <v>77</v>
      </c>
      <c r="B34" s="20" t="s">
        <v>289</v>
      </c>
      <c r="C34" s="33">
        <v>213</v>
      </c>
      <c r="D34" s="23" t="s">
        <v>327</v>
      </c>
      <c r="E34" s="24">
        <v>54055</v>
      </c>
      <c r="F34" s="26">
        <v>14227</v>
      </c>
      <c r="G34" s="26">
        <v>35872</v>
      </c>
      <c r="H34" s="26">
        <v>3956</v>
      </c>
      <c r="I34" s="47">
        <v>0.26319489408935343</v>
      </c>
      <c r="J34" s="47">
        <v>0.66362038664323375</v>
      </c>
      <c r="K34" s="47">
        <v>7.3184719267412823E-2</v>
      </c>
      <c r="N34" t="s">
        <v>251</v>
      </c>
      <c r="O34" t="s">
        <v>35</v>
      </c>
      <c r="P34" t="s">
        <v>37</v>
      </c>
      <c r="Q34" t="s">
        <v>661</v>
      </c>
      <c r="R34" t="s">
        <v>662</v>
      </c>
      <c r="S34" t="s">
        <v>536</v>
      </c>
      <c r="T34">
        <v>3</v>
      </c>
      <c r="V34" t="s">
        <v>289</v>
      </c>
      <c r="W34" t="s">
        <v>327</v>
      </c>
      <c r="X34" s="26">
        <v>138.32749999999999</v>
      </c>
      <c r="Y34" s="26">
        <v>115.59499999999998</v>
      </c>
      <c r="Z34" t="s">
        <v>866</v>
      </c>
      <c r="AA34" t="s">
        <v>868</v>
      </c>
    </row>
    <row r="35" spans="1:27" ht="16.5" customHeight="1">
      <c r="A35" s="34" t="s">
        <v>36</v>
      </c>
      <c r="B35" s="20" t="s">
        <v>250</v>
      </c>
      <c r="C35" s="33">
        <v>214</v>
      </c>
      <c r="D35" s="23" t="s">
        <v>328</v>
      </c>
      <c r="E35" s="24">
        <v>33689</v>
      </c>
      <c r="F35" s="26">
        <v>9698</v>
      </c>
      <c r="G35" s="26">
        <v>22090</v>
      </c>
      <c r="H35" s="26">
        <v>1901</v>
      </c>
      <c r="I35" s="47">
        <v>0.28786844370566061</v>
      </c>
      <c r="J35" s="47">
        <v>0.6557036421383835</v>
      </c>
      <c r="K35" s="47">
        <v>5.6427914155955952E-2</v>
      </c>
      <c r="N35" t="s">
        <v>278</v>
      </c>
      <c r="O35" t="s">
        <v>28</v>
      </c>
      <c r="P35" t="s">
        <v>66</v>
      </c>
      <c r="Q35" t="s">
        <v>68</v>
      </c>
      <c r="R35" t="s">
        <v>663</v>
      </c>
      <c r="S35" t="s">
        <v>537</v>
      </c>
      <c r="T35">
        <v>6</v>
      </c>
      <c r="V35" t="s">
        <v>250</v>
      </c>
      <c r="W35" t="s">
        <v>328</v>
      </c>
      <c r="X35" s="26">
        <v>128.82549999999998</v>
      </c>
      <c r="Y35" s="26">
        <v>111.259</v>
      </c>
      <c r="Z35" t="s">
        <v>866</v>
      </c>
      <c r="AA35" t="s">
        <v>868</v>
      </c>
    </row>
    <row r="36" spans="1:27" ht="16.5" customHeight="1">
      <c r="A36" s="34" t="s">
        <v>27</v>
      </c>
      <c r="B36" s="20" t="s">
        <v>241</v>
      </c>
      <c r="C36" s="33">
        <v>215</v>
      </c>
      <c r="D36" s="23" t="s">
        <v>329</v>
      </c>
      <c r="E36" s="24">
        <v>19236</v>
      </c>
      <c r="F36" s="26">
        <v>4731</v>
      </c>
      <c r="G36" s="26">
        <v>13049</v>
      </c>
      <c r="H36" s="26">
        <v>1456</v>
      </c>
      <c r="I36" s="47">
        <v>0.2459451029320025</v>
      </c>
      <c r="J36" s="47">
        <v>0.67836348513204403</v>
      </c>
      <c r="K36" s="47">
        <v>7.5691411935953426E-2</v>
      </c>
      <c r="N36" t="s">
        <v>239</v>
      </c>
      <c r="O36" t="s">
        <v>2</v>
      </c>
      <c r="P36" t="s">
        <v>25</v>
      </c>
      <c r="Q36" t="s">
        <v>664</v>
      </c>
      <c r="R36" t="s">
        <v>665</v>
      </c>
      <c r="S36" t="s">
        <v>537</v>
      </c>
      <c r="T36">
        <v>7</v>
      </c>
      <c r="V36" t="s">
        <v>241</v>
      </c>
      <c r="W36" t="s">
        <v>329</v>
      </c>
      <c r="X36" s="26">
        <v>138.32749999999999</v>
      </c>
      <c r="Y36" s="26">
        <v>115.59499999999998</v>
      </c>
      <c r="Z36" t="s">
        <v>866</v>
      </c>
      <c r="AA36" t="s">
        <v>868</v>
      </c>
    </row>
    <row r="37" spans="1:27" ht="16.5" customHeight="1">
      <c r="A37" s="34" t="s">
        <v>104</v>
      </c>
      <c r="B37" s="20" t="s">
        <v>294</v>
      </c>
      <c r="C37" s="33">
        <v>216</v>
      </c>
      <c r="D37" t="s">
        <v>57</v>
      </c>
      <c r="E37" s="25">
        <v>15808</v>
      </c>
      <c r="F37" s="26">
        <v>3300.4011295220844</v>
      </c>
      <c r="G37" s="26">
        <v>11073.432830731526</v>
      </c>
      <c r="H37" s="26">
        <v>1434.1660397463904</v>
      </c>
      <c r="I37" s="47">
        <v>0.20878043582503064</v>
      </c>
      <c r="J37" s="47">
        <v>0.70049549789546595</v>
      </c>
      <c r="K37" s="47">
        <v>9.072406627950344E-2</v>
      </c>
      <c r="N37" t="s">
        <v>266</v>
      </c>
      <c r="O37" t="s">
        <v>2</v>
      </c>
      <c r="P37" t="s">
        <v>52</v>
      </c>
      <c r="Q37" t="s">
        <v>666</v>
      </c>
      <c r="R37" t="s">
        <v>667</v>
      </c>
      <c r="S37" t="s">
        <v>537</v>
      </c>
      <c r="T37">
        <v>5</v>
      </c>
      <c r="V37" t="s">
        <v>294</v>
      </c>
      <c r="W37" t="s">
        <v>379</v>
      </c>
      <c r="X37" s="26">
        <v>100.31949999999999</v>
      </c>
      <c r="Y37" s="26">
        <v>98.250999999999976</v>
      </c>
      <c r="Z37" t="s">
        <v>868</v>
      </c>
      <c r="AA37" t="s">
        <v>868</v>
      </c>
    </row>
    <row r="38" spans="1:27" ht="16.5" customHeight="1">
      <c r="A38" s="34" t="s">
        <v>12</v>
      </c>
      <c r="B38" s="20" t="s">
        <v>225</v>
      </c>
      <c r="C38" s="33">
        <v>301</v>
      </c>
      <c r="D38" s="23" t="s">
        <v>330</v>
      </c>
      <c r="E38" s="24">
        <v>164121</v>
      </c>
      <c r="F38" s="26">
        <v>32231</v>
      </c>
      <c r="G38" s="26">
        <v>116241</v>
      </c>
      <c r="H38" s="26">
        <v>15649</v>
      </c>
      <c r="I38" s="47">
        <v>0.19638559355597396</v>
      </c>
      <c r="J38" s="47">
        <v>0.70826402471347361</v>
      </c>
      <c r="K38" s="47">
        <v>9.5350381730552464E-2</v>
      </c>
      <c r="N38" t="s">
        <v>234</v>
      </c>
      <c r="O38" t="s">
        <v>54</v>
      </c>
      <c r="P38" t="s">
        <v>20</v>
      </c>
      <c r="Q38" t="s">
        <v>611</v>
      </c>
      <c r="R38" t="s">
        <v>637</v>
      </c>
      <c r="S38" t="s">
        <v>648</v>
      </c>
      <c r="T38">
        <v>6</v>
      </c>
      <c r="V38" t="s">
        <v>225</v>
      </c>
      <c r="W38" t="s">
        <v>330</v>
      </c>
      <c r="X38" s="26">
        <v>87.30749999999999</v>
      </c>
      <c r="Y38" s="26">
        <v>100.83749999999999</v>
      </c>
      <c r="Z38" t="s">
        <v>868</v>
      </c>
      <c r="AA38" t="s">
        <v>868</v>
      </c>
    </row>
    <row r="39" spans="1:27" ht="16.5" customHeight="1">
      <c r="A39" s="34" t="s">
        <v>91</v>
      </c>
      <c r="B39" s="20" t="s">
        <v>263</v>
      </c>
      <c r="C39" s="33">
        <v>302</v>
      </c>
      <c r="D39" s="23" t="s">
        <v>331</v>
      </c>
      <c r="E39" s="24">
        <v>62941</v>
      </c>
      <c r="F39" s="26">
        <v>13849</v>
      </c>
      <c r="G39" s="26">
        <v>44031</v>
      </c>
      <c r="H39" s="26">
        <v>5061</v>
      </c>
      <c r="I39" s="47">
        <v>0.22003145803212532</v>
      </c>
      <c r="J39" s="47">
        <v>0.69955990530814571</v>
      </c>
      <c r="K39" s="47">
        <v>8.0408636659728958E-2</v>
      </c>
      <c r="N39" t="s">
        <v>220</v>
      </c>
      <c r="O39" t="s">
        <v>28</v>
      </c>
      <c r="P39" t="s">
        <v>8</v>
      </c>
      <c r="Q39" t="s">
        <v>668</v>
      </c>
      <c r="R39" t="s">
        <v>669</v>
      </c>
      <c r="S39" t="s">
        <v>537</v>
      </c>
      <c r="T39">
        <v>6</v>
      </c>
      <c r="V39" t="s">
        <v>263</v>
      </c>
      <c r="W39" t="s">
        <v>487</v>
      </c>
      <c r="X39" s="26">
        <v>87.30749999999999</v>
      </c>
      <c r="Y39" s="26">
        <v>100.83749999999999</v>
      </c>
      <c r="Z39" t="s">
        <v>868</v>
      </c>
      <c r="AA39" t="s">
        <v>868</v>
      </c>
    </row>
    <row r="40" spans="1:27" ht="16.5" customHeight="1">
      <c r="A40" s="34" t="s">
        <v>92</v>
      </c>
      <c r="B40" s="20" t="s">
        <v>246</v>
      </c>
      <c r="C40" s="33">
        <v>303</v>
      </c>
      <c r="D40" s="23" t="s">
        <v>332</v>
      </c>
      <c r="E40" s="24">
        <v>112508</v>
      </c>
      <c r="F40" s="26">
        <v>23091</v>
      </c>
      <c r="G40" s="26">
        <v>80045</v>
      </c>
      <c r="H40" s="26">
        <v>9372</v>
      </c>
      <c r="I40" s="47">
        <v>0.20523873857858996</v>
      </c>
      <c r="J40" s="47">
        <v>0.71146051836313862</v>
      </c>
      <c r="K40" s="47">
        <v>8.3300743058271412E-2</v>
      </c>
      <c r="N40" t="s">
        <v>243</v>
      </c>
      <c r="O40" t="s">
        <v>596</v>
      </c>
      <c r="P40" t="s">
        <v>29</v>
      </c>
      <c r="Q40" t="s">
        <v>29</v>
      </c>
      <c r="R40" t="s">
        <v>670</v>
      </c>
      <c r="S40" t="s">
        <v>599</v>
      </c>
      <c r="T40">
        <v>5</v>
      </c>
      <c r="V40" t="s">
        <v>246</v>
      </c>
      <c r="W40" t="s">
        <v>332</v>
      </c>
      <c r="X40" s="26">
        <v>116.33750000000002</v>
      </c>
      <c r="Y40" s="26">
        <v>128.11999999999998</v>
      </c>
      <c r="Z40" t="s">
        <v>867</v>
      </c>
      <c r="AA40" t="s">
        <v>867</v>
      </c>
    </row>
    <row r="41" spans="1:27" ht="16.5" customHeight="1">
      <c r="A41" s="34" t="s">
        <v>93</v>
      </c>
      <c r="B41" s="20" t="s">
        <v>244</v>
      </c>
      <c r="C41" s="33">
        <v>304</v>
      </c>
      <c r="D41" s="23" t="s">
        <v>333</v>
      </c>
      <c r="E41" s="24">
        <v>16321</v>
      </c>
      <c r="F41" s="26">
        <v>3315</v>
      </c>
      <c r="G41" s="26">
        <v>11553</v>
      </c>
      <c r="H41" s="26">
        <v>1453</v>
      </c>
      <c r="I41" s="47">
        <v>0.20311255437779549</v>
      </c>
      <c r="J41" s="47">
        <v>0.7078610379265976</v>
      </c>
      <c r="K41" s="47">
        <v>8.9026407695606893E-2</v>
      </c>
      <c r="N41" t="s">
        <v>262</v>
      </c>
      <c r="O41" t="s">
        <v>2</v>
      </c>
      <c r="P41" t="s">
        <v>48</v>
      </c>
      <c r="Q41" t="s">
        <v>10</v>
      </c>
      <c r="R41" t="s">
        <v>10</v>
      </c>
      <c r="S41" t="s">
        <v>537</v>
      </c>
      <c r="T41">
        <v>7</v>
      </c>
      <c r="V41" t="s">
        <v>244</v>
      </c>
      <c r="W41" t="s">
        <v>489</v>
      </c>
      <c r="X41" s="26">
        <v>128.12349999999998</v>
      </c>
      <c r="Y41" s="26">
        <v>112.6435</v>
      </c>
      <c r="Z41" t="s">
        <v>866</v>
      </c>
      <c r="AA41" t="s">
        <v>868</v>
      </c>
    </row>
    <row r="42" spans="1:27" ht="16.5" customHeight="1">
      <c r="A42" s="34" t="s">
        <v>75</v>
      </c>
      <c r="B42" s="20" t="s">
        <v>287</v>
      </c>
      <c r="C42" s="33">
        <v>305</v>
      </c>
      <c r="D42" s="23" t="s">
        <v>334</v>
      </c>
      <c r="E42" s="24">
        <v>73659</v>
      </c>
      <c r="F42" s="26">
        <v>15783</v>
      </c>
      <c r="G42" s="26">
        <v>50100</v>
      </c>
      <c r="H42" s="26">
        <v>7776</v>
      </c>
      <c r="I42" s="47">
        <v>0.21427116849264854</v>
      </c>
      <c r="J42" s="47">
        <v>0.68016128375351281</v>
      </c>
      <c r="K42" s="47">
        <v>0.10556754775383863</v>
      </c>
      <c r="N42" t="s">
        <v>275</v>
      </c>
      <c r="O42" t="s">
        <v>28</v>
      </c>
      <c r="P42" t="s">
        <v>63</v>
      </c>
      <c r="Q42" t="s">
        <v>605</v>
      </c>
      <c r="R42" t="s">
        <v>674</v>
      </c>
      <c r="S42" t="s">
        <v>537</v>
      </c>
      <c r="T42">
        <v>5</v>
      </c>
      <c r="V42" t="s">
        <v>287</v>
      </c>
      <c r="W42" t="s">
        <v>334</v>
      </c>
      <c r="X42" s="26">
        <v>138.32749999999999</v>
      </c>
      <c r="Y42" s="26">
        <v>115.59499999999998</v>
      </c>
      <c r="Z42" t="s">
        <v>866</v>
      </c>
      <c r="AA42" t="s">
        <v>868</v>
      </c>
    </row>
    <row r="43" spans="1:27" ht="16.5" customHeight="1">
      <c r="A43" s="34" t="s">
        <v>4</v>
      </c>
      <c r="B43" s="20" t="s">
        <v>216</v>
      </c>
      <c r="C43" s="33">
        <v>306</v>
      </c>
      <c r="D43" s="23" t="s">
        <v>335</v>
      </c>
      <c r="E43" s="24">
        <v>15433</v>
      </c>
      <c r="F43" s="26">
        <v>3420</v>
      </c>
      <c r="G43" s="26">
        <v>10716</v>
      </c>
      <c r="H43" s="26">
        <v>1297</v>
      </c>
      <c r="I43" s="47">
        <v>0.22160305838139052</v>
      </c>
      <c r="J43" s="47">
        <v>0.69435624959502362</v>
      </c>
      <c r="K43" s="47">
        <v>8.4040692023585828E-2</v>
      </c>
      <c r="N43" t="s">
        <v>256</v>
      </c>
      <c r="O43" t="s">
        <v>596</v>
      </c>
      <c r="P43" t="s">
        <v>42</v>
      </c>
      <c r="Q43" t="s">
        <v>624</v>
      </c>
      <c r="R43" t="s">
        <v>640</v>
      </c>
      <c r="S43" t="s">
        <v>599</v>
      </c>
      <c r="T43">
        <v>6</v>
      </c>
      <c r="V43" t="s">
        <v>216</v>
      </c>
      <c r="W43" t="s">
        <v>335</v>
      </c>
      <c r="X43" s="26">
        <v>87.30749999999999</v>
      </c>
      <c r="Y43" s="26">
        <v>100.83749999999999</v>
      </c>
      <c r="Z43" t="s">
        <v>868</v>
      </c>
      <c r="AA43" t="s">
        <v>868</v>
      </c>
    </row>
    <row r="44" spans="1:27" ht="16.5" customHeight="1">
      <c r="A44" s="34" t="s">
        <v>45</v>
      </c>
      <c r="B44" s="20" t="s">
        <v>259</v>
      </c>
      <c r="C44" s="33">
        <v>307</v>
      </c>
      <c r="D44" s="23" t="s">
        <v>336</v>
      </c>
      <c r="E44" s="24">
        <v>49972</v>
      </c>
      <c r="F44" s="26">
        <v>10817</v>
      </c>
      <c r="G44" s="26">
        <v>35095</v>
      </c>
      <c r="H44" s="26">
        <v>4060</v>
      </c>
      <c r="I44" s="47">
        <v>0.21646121828223805</v>
      </c>
      <c r="J44" s="47">
        <v>0.70229328423917392</v>
      </c>
      <c r="K44" s="47">
        <v>8.1245497478588002E-2</v>
      </c>
      <c r="N44" t="s">
        <v>291</v>
      </c>
      <c r="O44" t="s">
        <v>60</v>
      </c>
      <c r="P44" t="s">
        <v>78</v>
      </c>
      <c r="Q44" t="s">
        <v>675</v>
      </c>
      <c r="R44" t="s">
        <v>676</v>
      </c>
      <c r="S44" t="s">
        <v>537</v>
      </c>
      <c r="T44">
        <v>5</v>
      </c>
      <c r="V44" t="s">
        <v>259</v>
      </c>
      <c r="W44" t="s">
        <v>336</v>
      </c>
      <c r="X44" s="26">
        <v>87.30749999999999</v>
      </c>
      <c r="Y44" s="26">
        <v>100.83749999999999</v>
      </c>
      <c r="Z44" t="s">
        <v>868</v>
      </c>
      <c r="AA44" t="s">
        <v>868</v>
      </c>
    </row>
    <row r="45" spans="1:27" ht="16.5" customHeight="1">
      <c r="A45" s="34" t="s">
        <v>18</v>
      </c>
      <c r="B45" s="20" t="s">
        <v>232</v>
      </c>
      <c r="C45" s="33">
        <v>308</v>
      </c>
      <c r="D45" s="23" t="s">
        <v>337</v>
      </c>
      <c r="E45" s="24">
        <v>46304</v>
      </c>
      <c r="F45" s="26">
        <v>10176</v>
      </c>
      <c r="G45" s="26">
        <v>32646</v>
      </c>
      <c r="H45" s="26">
        <v>3482</v>
      </c>
      <c r="I45" s="47">
        <v>0.21976503109882514</v>
      </c>
      <c r="J45" s="47">
        <v>0.70503628196268142</v>
      </c>
      <c r="K45" s="47">
        <v>7.5198686938493436E-2</v>
      </c>
      <c r="N45" t="s">
        <v>272</v>
      </c>
      <c r="O45" t="s">
        <v>28</v>
      </c>
      <c r="P45" t="s">
        <v>59</v>
      </c>
      <c r="Q45" t="s">
        <v>639</v>
      </c>
      <c r="R45" t="s">
        <v>602</v>
      </c>
      <c r="S45" t="s">
        <v>537</v>
      </c>
      <c r="T45">
        <v>4</v>
      </c>
      <c r="V45" t="s">
        <v>232</v>
      </c>
      <c r="W45" t="s">
        <v>337</v>
      </c>
      <c r="X45" s="26">
        <v>138.32749999999999</v>
      </c>
      <c r="Y45" s="26">
        <v>115.59499999999998</v>
      </c>
      <c r="Z45" t="s">
        <v>866</v>
      </c>
      <c r="AA45" t="s">
        <v>868</v>
      </c>
    </row>
    <row r="46" spans="1:27" ht="16.5" customHeight="1">
      <c r="A46" s="34" t="s">
        <v>28</v>
      </c>
      <c r="B46" s="20" t="s">
        <v>242</v>
      </c>
      <c r="C46" s="33">
        <v>401</v>
      </c>
      <c r="D46" s="23" t="s">
        <v>338</v>
      </c>
      <c r="E46" s="24">
        <v>143208</v>
      </c>
      <c r="F46" s="26">
        <v>27469</v>
      </c>
      <c r="G46" s="26">
        <v>101910</v>
      </c>
      <c r="H46" s="26">
        <v>13829</v>
      </c>
      <c r="I46" s="47">
        <v>0.19181190994916486</v>
      </c>
      <c r="J46" s="47">
        <v>0.71162225573990279</v>
      </c>
      <c r="K46" s="47">
        <v>9.6565834310932352E-2</v>
      </c>
      <c r="N46" t="s">
        <v>287</v>
      </c>
      <c r="O46" t="s">
        <v>12</v>
      </c>
      <c r="P46" t="s">
        <v>75</v>
      </c>
      <c r="Q46" t="s">
        <v>67</v>
      </c>
      <c r="R46" t="s">
        <v>677</v>
      </c>
      <c r="S46" t="s">
        <v>537</v>
      </c>
      <c r="T46">
        <v>12</v>
      </c>
      <c r="V46" t="s">
        <v>242</v>
      </c>
      <c r="W46" t="s">
        <v>338</v>
      </c>
      <c r="X46" s="26">
        <v>95.024833333333333</v>
      </c>
      <c r="Y46" s="26">
        <v>102.17</v>
      </c>
      <c r="Z46" t="s">
        <v>868</v>
      </c>
      <c r="AA46" t="s">
        <v>868</v>
      </c>
    </row>
    <row r="47" spans="1:27" ht="16.5" customHeight="1">
      <c r="A47" s="34" t="s">
        <v>8</v>
      </c>
      <c r="B47" s="20" t="s">
        <v>220</v>
      </c>
      <c r="C47" s="33">
        <v>402</v>
      </c>
      <c r="D47" s="23" t="s">
        <v>339</v>
      </c>
      <c r="E47" s="24">
        <v>47002</v>
      </c>
      <c r="F47" s="26">
        <v>10003</v>
      </c>
      <c r="G47" s="26">
        <v>32840</v>
      </c>
      <c r="H47" s="26">
        <v>4159</v>
      </c>
      <c r="I47" s="47">
        <v>0.212820731032722</v>
      </c>
      <c r="J47" s="47">
        <v>0.69869367260967619</v>
      </c>
      <c r="K47" s="47">
        <v>8.8485596357601809E-2</v>
      </c>
      <c r="N47" t="s">
        <v>218</v>
      </c>
      <c r="O47" t="s">
        <v>2</v>
      </c>
      <c r="P47" t="s">
        <v>6</v>
      </c>
      <c r="Q47" t="s">
        <v>633</v>
      </c>
      <c r="R47" t="s">
        <v>633</v>
      </c>
      <c r="S47" t="s">
        <v>537</v>
      </c>
      <c r="T47">
        <v>8</v>
      </c>
      <c r="V47" t="s">
        <v>220</v>
      </c>
      <c r="W47" t="s">
        <v>339</v>
      </c>
      <c r="X47" s="26">
        <v>111.00933333333336</v>
      </c>
      <c r="Y47" s="26">
        <v>121.63249999999998</v>
      </c>
      <c r="Z47" t="s">
        <v>867</v>
      </c>
      <c r="AA47" t="s">
        <v>867</v>
      </c>
    </row>
    <row r="48" spans="1:27" ht="16.5" customHeight="1">
      <c r="A48" s="34" t="s">
        <v>68</v>
      </c>
      <c r="B48" s="20" t="s">
        <v>280</v>
      </c>
      <c r="C48" s="33">
        <v>403</v>
      </c>
      <c r="D48" s="23" t="s">
        <v>340</v>
      </c>
      <c r="E48" s="24">
        <v>49045</v>
      </c>
      <c r="F48" s="26">
        <v>9278</v>
      </c>
      <c r="G48" s="26">
        <v>34098</v>
      </c>
      <c r="H48" s="26">
        <v>5669</v>
      </c>
      <c r="I48" s="47">
        <v>0.18917320827811193</v>
      </c>
      <c r="J48" s="47">
        <v>0.69523906616372722</v>
      </c>
      <c r="K48" s="47">
        <v>0.11558772555816087</v>
      </c>
      <c r="N48" t="s">
        <v>280</v>
      </c>
      <c r="O48" t="s">
        <v>28</v>
      </c>
      <c r="P48" t="s">
        <v>68</v>
      </c>
      <c r="Q48" t="s">
        <v>68</v>
      </c>
      <c r="R48" t="s">
        <v>614</v>
      </c>
      <c r="S48" t="s">
        <v>537</v>
      </c>
      <c r="T48">
        <v>8</v>
      </c>
      <c r="V48" t="s">
        <v>280</v>
      </c>
      <c r="W48" t="s">
        <v>340</v>
      </c>
      <c r="X48" s="26">
        <v>105.68116666666668</v>
      </c>
      <c r="Y48" s="26">
        <v>115.14499999999998</v>
      </c>
      <c r="Z48" t="s">
        <v>867</v>
      </c>
      <c r="AA48" t="s">
        <v>868</v>
      </c>
    </row>
    <row r="49" spans="1:27" ht="16.5" customHeight="1">
      <c r="A49" s="34" t="s">
        <v>94</v>
      </c>
      <c r="B49" s="20" t="s">
        <v>278</v>
      </c>
      <c r="C49" s="33">
        <v>404</v>
      </c>
      <c r="D49" s="23" t="s">
        <v>341</v>
      </c>
      <c r="E49" s="24">
        <v>42778</v>
      </c>
      <c r="F49" s="26">
        <v>9212</v>
      </c>
      <c r="G49" s="26">
        <v>29901</v>
      </c>
      <c r="H49" s="26">
        <v>3665</v>
      </c>
      <c r="I49" s="47">
        <v>0.21534433587357987</v>
      </c>
      <c r="J49" s="47">
        <v>0.69898078451540513</v>
      </c>
      <c r="K49" s="47">
        <v>8.5674879611015012E-2</v>
      </c>
      <c r="N49" t="s">
        <v>235</v>
      </c>
      <c r="O49" t="s">
        <v>28</v>
      </c>
      <c r="P49" t="s">
        <v>21</v>
      </c>
      <c r="Q49" t="s">
        <v>678</v>
      </c>
      <c r="R49" t="s">
        <v>645</v>
      </c>
      <c r="S49" t="s">
        <v>537</v>
      </c>
      <c r="T49">
        <v>3</v>
      </c>
      <c r="V49" t="s">
        <v>278</v>
      </c>
      <c r="W49" t="s">
        <v>341</v>
      </c>
      <c r="X49" s="26">
        <v>120.73550000000002</v>
      </c>
      <c r="Y49" s="26">
        <v>125.61499999999998</v>
      </c>
      <c r="Z49" t="s">
        <v>867</v>
      </c>
      <c r="AA49" t="s">
        <v>867</v>
      </c>
    </row>
    <row r="50" spans="1:27" ht="16.5" customHeight="1">
      <c r="A50" s="34" t="s">
        <v>63</v>
      </c>
      <c r="B50" s="20" t="s">
        <v>275</v>
      </c>
      <c r="C50" s="33">
        <v>405</v>
      </c>
      <c r="D50" s="23" t="s">
        <v>342</v>
      </c>
      <c r="E50" s="24">
        <v>55269</v>
      </c>
      <c r="F50" s="26">
        <v>11707</v>
      </c>
      <c r="G50" s="26">
        <v>38555</v>
      </c>
      <c r="H50" s="26">
        <v>5007</v>
      </c>
      <c r="I50" s="47">
        <v>0.21181856013316688</v>
      </c>
      <c r="J50" s="47">
        <v>0.69758815972787636</v>
      </c>
      <c r="K50" s="47">
        <v>9.0593280138956733E-2</v>
      </c>
      <c r="N50" t="s">
        <v>259</v>
      </c>
      <c r="O50" t="s">
        <v>12</v>
      </c>
      <c r="P50" t="s">
        <v>45</v>
      </c>
      <c r="Q50" t="s">
        <v>679</v>
      </c>
      <c r="R50" t="s">
        <v>612</v>
      </c>
      <c r="S50" t="s">
        <v>537</v>
      </c>
      <c r="T50">
        <v>5</v>
      </c>
      <c r="V50" t="s">
        <v>275</v>
      </c>
      <c r="W50" t="s">
        <v>342</v>
      </c>
      <c r="X50" s="26">
        <v>99.42283333333333</v>
      </c>
      <c r="Y50" s="26">
        <v>99.664999999999992</v>
      </c>
      <c r="Z50" t="s">
        <v>868</v>
      </c>
      <c r="AA50" t="s">
        <v>868</v>
      </c>
    </row>
    <row r="51" spans="1:27" ht="16.5" customHeight="1">
      <c r="A51" s="34" t="s">
        <v>59</v>
      </c>
      <c r="B51" s="20" t="s">
        <v>272</v>
      </c>
      <c r="C51" s="33">
        <v>406</v>
      </c>
      <c r="D51" s="23" t="s">
        <v>343</v>
      </c>
      <c r="E51" s="24">
        <v>23230</v>
      </c>
      <c r="F51" s="26">
        <v>4763</v>
      </c>
      <c r="G51" s="26">
        <v>16282</v>
      </c>
      <c r="H51" s="26">
        <v>2185</v>
      </c>
      <c r="I51" s="47">
        <v>0.2050365906155833</v>
      </c>
      <c r="J51" s="47">
        <v>0.70090400344382264</v>
      </c>
      <c r="K51" s="47">
        <v>9.405940594059406E-2</v>
      </c>
      <c r="N51" t="s">
        <v>255</v>
      </c>
      <c r="O51" t="s">
        <v>60</v>
      </c>
      <c r="P51" t="s">
        <v>41</v>
      </c>
      <c r="Q51" t="s">
        <v>611</v>
      </c>
      <c r="R51" t="s">
        <v>611</v>
      </c>
      <c r="S51" t="s">
        <v>537</v>
      </c>
      <c r="T51">
        <v>3</v>
      </c>
      <c r="V51" t="s">
        <v>272</v>
      </c>
      <c r="W51" t="s">
        <v>343</v>
      </c>
      <c r="X51" s="26">
        <v>99.42283333333333</v>
      </c>
      <c r="Y51" s="26">
        <v>99.664999999999992</v>
      </c>
      <c r="Z51" t="s">
        <v>868</v>
      </c>
      <c r="AA51" t="s">
        <v>868</v>
      </c>
    </row>
    <row r="52" spans="1:27" ht="16.5" customHeight="1">
      <c r="A52" s="34" t="s">
        <v>95</v>
      </c>
      <c r="B52" s="20" t="s">
        <v>221</v>
      </c>
      <c r="C52" s="33">
        <v>407</v>
      </c>
      <c r="D52" s="23" t="s">
        <v>344</v>
      </c>
      <c r="E52" s="24">
        <v>26459</v>
      </c>
      <c r="F52" s="26">
        <v>4960</v>
      </c>
      <c r="G52" s="26">
        <v>18882</v>
      </c>
      <c r="H52" s="26">
        <v>2617</v>
      </c>
      <c r="I52" s="47">
        <v>0.18745984353150158</v>
      </c>
      <c r="J52" s="47">
        <v>0.71363241241165576</v>
      </c>
      <c r="K52" s="47">
        <v>9.8907744056842661E-2</v>
      </c>
      <c r="N52" t="s">
        <v>225</v>
      </c>
      <c r="O52" t="s">
        <v>12</v>
      </c>
      <c r="P52" t="s">
        <v>12</v>
      </c>
      <c r="Q52" t="s">
        <v>680</v>
      </c>
      <c r="R52" t="s">
        <v>673</v>
      </c>
      <c r="S52" t="s">
        <v>537</v>
      </c>
      <c r="T52">
        <v>11</v>
      </c>
      <c r="V52" t="s">
        <v>221</v>
      </c>
      <c r="W52" t="s">
        <v>486</v>
      </c>
      <c r="X52" s="26">
        <v>111.00933333333336</v>
      </c>
      <c r="Y52" s="26">
        <v>121.63249999999998</v>
      </c>
      <c r="Z52" t="s">
        <v>867</v>
      </c>
      <c r="AA52" t="s">
        <v>867</v>
      </c>
    </row>
    <row r="53" spans="1:27" ht="16.5" customHeight="1">
      <c r="A53" s="34" t="s">
        <v>21</v>
      </c>
      <c r="B53" s="20" t="s">
        <v>235</v>
      </c>
      <c r="C53" s="33">
        <v>408</v>
      </c>
      <c r="D53" s="23" t="s">
        <v>345</v>
      </c>
      <c r="E53" s="24">
        <v>24886</v>
      </c>
      <c r="F53" s="26">
        <v>5494</v>
      </c>
      <c r="G53" s="26">
        <v>17151</v>
      </c>
      <c r="H53" s="26">
        <v>2241</v>
      </c>
      <c r="I53" s="47">
        <v>0.22076669613437275</v>
      </c>
      <c r="J53" s="47">
        <v>0.68918267298882907</v>
      </c>
      <c r="K53" s="47">
        <v>9.0050630876798196E-2</v>
      </c>
      <c r="N53" t="s">
        <v>274</v>
      </c>
      <c r="O53" t="s">
        <v>28</v>
      </c>
      <c r="P53" t="s">
        <v>62</v>
      </c>
      <c r="Q53" t="s">
        <v>62</v>
      </c>
      <c r="R53" t="s">
        <v>62</v>
      </c>
      <c r="S53" t="s">
        <v>537</v>
      </c>
      <c r="T53">
        <v>2</v>
      </c>
      <c r="V53" t="s">
        <v>235</v>
      </c>
      <c r="W53" t="s">
        <v>345</v>
      </c>
      <c r="X53" s="26">
        <v>99.42283333333333</v>
      </c>
      <c r="Y53" s="26">
        <v>99.664999999999992</v>
      </c>
      <c r="Z53" t="s">
        <v>868</v>
      </c>
      <c r="AA53" t="s">
        <v>868</v>
      </c>
    </row>
    <row r="54" spans="1:27" ht="16.5" customHeight="1">
      <c r="A54" s="34" t="s">
        <v>62</v>
      </c>
      <c r="B54" s="20" t="s">
        <v>274</v>
      </c>
      <c r="C54" s="33">
        <v>409</v>
      </c>
      <c r="D54" s="23" t="s">
        <v>346</v>
      </c>
      <c r="E54" s="24">
        <v>31200</v>
      </c>
      <c r="F54" s="26">
        <v>6060</v>
      </c>
      <c r="G54" s="26">
        <v>22241</v>
      </c>
      <c r="H54" s="26">
        <v>2899</v>
      </c>
      <c r="I54" s="47">
        <v>0.19423076923076923</v>
      </c>
      <c r="J54" s="47">
        <v>0.71285256410256415</v>
      </c>
      <c r="K54" s="47">
        <v>9.2916666666666661E-2</v>
      </c>
      <c r="N54" t="s">
        <v>221</v>
      </c>
      <c r="O54" t="s">
        <v>28</v>
      </c>
      <c r="P54" t="s">
        <v>9</v>
      </c>
      <c r="Q54" t="s">
        <v>682</v>
      </c>
      <c r="R54" t="s">
        <v>682</v>
      </c>
      <c r="S54" t="s">
        <v>537</v>
      </c>
      <c r="T54">
        <v>3</v>
      </c>
      <c r="V54" t="s">
        <v>274</v>
      </c>
      <c r="W54" t="s">
        <v>346</v>
      </c>
      <c r="X54" s="26">
        <v>89.696666666666658</v>
      </c>
      <c r="Y54" s="26">
        <v>95.682500000000005</v>
      </c>
      <c r="Z54" t="s">
        <v>868</v>
      </c>
      <c r="AA54" t="s">
        <v>868</v>
      </c>
    </row>
    <row r="55" spans="1:27" ht="16.5" customHeight="1">
      <c r="A55" s="34" t="s">
        <v>96</v>
      </c>
      <c r="B55" s="20" t="s">
        <v>281</v>
      </c>
      <c r="C55" s="33">
        <v>410</v>
      </c>
      <c r="D55" s="23" t="s">
        <v>347</v>
      </c>
      <c r="E55" s="24">
        <v>83015</v>
      </c>
      <c r="F55" s="26">
        <v>23316</v>
      </c>
      <c r="G55" s="26">
        <v>55333</v>
      </c>
      <c r="H55" s="26">
        <v>4366</v>
      </c>
      <c r="I55" s="47">
        <v>0.28086490393302416</v>
      </c>
      <c r="J55" s="47">
        <v>0.66654219117027047</v>
      </c>
      <c r="K55" s="47">
        <v>5.2592904896705414E-2</v>
      </c>
      <c r="N55" t="s">
        <v>273</v>
      </c>
      <c r="O55" t="s">
        <v>2</v>
      </c>
      <c r="P55" t="s">
        <v>61</v>
      </c>
      <c r="Q55" t="s">
        <v>61</v>
      </c>
      <c r="R55" t="s">
        <v>641</v>
      </c>
      <c r="S55" t="s">
        <v>648</v>
      </c>
      <c r="T55">
        <v>4</v>
      </c>
      <c r="V55" t="s">
        <v>281</v>
      </c>
      <c r="W55" t="s">
        <v>347</v>
      </c>
      <c r="X55" s="26">
        <v>109.82149999999999</v>
      </c>
      <c r="Y55" s="26">
        <v>102.58699999999999</v>
      </c>
      <c r="Z55" t="s">
        <v>867</v>
      </c>
      <c r="AA55" t="s">
        <v>868</v>
      </c>
    </row>
    <row r="56" spans="1:27" ht="16.5" customHeight="1">
      <c r="A56" s="34" t="s">
        <v>34</v>
      </c>
      <c r="B56" s="20" t="s">
        <v>248</v>
      </c>
      <c r="C56" s="33">
        <v>501</v>
      </c>
      <c r="D56" s="23" t="s">
        <v>348</v>
      </c>
      <c r="E56" s="24">
        <v>76969</v>
      </c>
      <c r="F56" s="26">
        <v>18398</v>
      </c>
      <c r="G56" s="26">
        <v>53159</v>
      </c>
      <c r="H56" s="26">
        <v>5412</v>
      </c>
      <c r="I56" s="47">
        <v>0.23903129831490599</v>
      </c>
      <c r="J56" s="47">
        <v>0.69065467915654355</v>
      </c>
      <c r="K56" s="47">
        <v>7.0314022528550457E-2</v>
      </c>
      <c r="N56" t="s">
        <v>285</v>
      </c>
      <c r="O56" t="s">
        <v>60</v>
      </c>
      <c r="P56" t="s">
        <v>73</v>
      </c>
      <c r="Q56" t="s">
        <v>625</v>
      </c>
      <c r="R56" t="s">
        <v>683</v>
      </c>
      <c r="S56" t="s">
        <v>537</v>
      </c>
      <c r="T56">
        <v>5</v>
      </c>
      <c r="V56" t="s">
        <v>248</v>
      </c>
      <c r="W56" t="s">
        <v>348</v>
      </c>
      <c r="X56" s="26">
        <v>129.702</v>
      </c>
      <c r="Y56" s="26">
        <v>112.402</v>
      </c>
      <c r="Z56" t="s">
        <v>866</v>
      </c>
      <c r="AA56" t="s">
        <v>868</v>
      </c>
    </row>
    <row r="57" spans="1:27" ht="16.5" customHeight="1">
      <c r="A57" s="34" t="s">
        <v>44</v>
      </c>
      <c r="B57" s="20" t="s">
        <v>258</v>
      </c>
      <c r="C57" s="33">
        <v>502</v>
      </c>
      <c r="D57" s="23" t="s">
        <v>349</v>
      </c>
      <c r="E57" s="24">
        <v>56591</v>
      </c>
      <c r="F57" s="26">
        <v>11643</v>
      </c>
      <c r="G57" s="26">
        <v>38334</v>
      </c>
      <c r="H57" s="26">
        <v>6614</v>
      </c>
      <c r="I57" s="47">
        <v>0.20573942853103849</v>
      </c>
      <c r="J57" s="47">
        <v>0.67738686363556044</v>
      </c>
      <c r="K57" s="47">
        <v>0.11687370783340108</v>
      </c>
      <c r="N57" t="s">
        <v>237</v>
      </c>
      <c r="O57" t="s">
        <v>60</v>
      </c>
      <c r="P57" t="s">
        <v>23</v>
      </c>
      <c r="Q57" t="s">
        <v>684</v>
      </c>
      <c r="R57" t="s">
        <v>681</v>
      </c>
      <c r="S57" t="s">
        <v>537</v>
      </c>
      <c r="T57">
        <v>7</v>
      </c>
      <c r="V57" t="s">
        <v>258</v>
      </c>
      <c r="W57" t="s">
        <v>349</v>
      </c>
      <c r="X57" s="26">
        <v>112.45099999999999</v>
      </c>
      <c r="Y57" s="26">
        <v>106.01599999999999</v>
      </c>
      <c r="Z57" t="s">
        <v>867</v>
      </c>
      <c r="AA57" t="s">
        <v>868</v>
      </c>
    </row>
    <row r="58" spans="1:27" ht="16.5" customHeight="1">
      <c r="A58" s="34" t="s">
        <v>67</v>
      </c>
      <c r="B58" s="20" t="s">
        <v>279</v>
      </c>
      <c r="C58" s="33">
        <v>503</v>
      </c>
      <c r="D58" s="23" t="s">
        <v>350</v>
      </c>
      <c r="E58" s="24">
        <v>68939</v>
      </c>
      <c r="F58" s="26">
        <v>17554</v>
      </c>
      <c r="G58" s="26">
        <v>45109</v>
      </c>
      <c r="H58" s="26">
        <v>6276</v>
      </c>
      <c r="I58" s="47">
        <v>0.25463090558319673</v>
      </c>
      <c r="J58" s="47">
        <v>0.65433209068886988</v>
      </c>
      <c r="K58" s="47">
        <v>9.1037003727933385E-2</v>
      </c>
      <c r="N58" t="s">
        <v>214</v>
      </c>
      <c r="O58" t="s">
        <v>60</v>
      </c>
      <c r="P58" t="s">
        <v>60</v>
      </c>
      <c r="Q58" t="s">
        <v>685</v>
      </c>
      <c r="R58" t="s">
        <v>686</v>
      </c>
      <c r="S58" t="s">
        <v>537</v>
      </c>
      <c r="T58">
        <v>11</v>
      </c>
      <c r="V58" t="s">
        <v>279</v>
      </c>
      <c r="W58" t="s">
        <v>350</v>
      </c>
      <c r="X58" s="26">
        <v>95.2</v>
      </c>
      <c r="Y58" s="26">
        <v>99.63</v>
      </c>
      <c r="Z58" t="s">
        <v>868</v>
      </c>
      <c r="AA58" t="s">
        <v>868</v>
      </c>
    </row>
    <row r="59" spans="1:27" ht="16.5" customHeight="1">
      <c r="A59" s="34" t="s">
        <v>7</v>
      </c>
      <c r="B59" s="20" t="s">
        <v>219</v>
      </c>
      <c r="C59" s="33">
        <v>504</v>
      </c>
      <c r="D59" s="23" t="s">
        <v>351</v>
      </c>
      <c r="E59" s="24">
        <v>24130</v>
      </c>
      <c r="F59" s="26">
        <v>6101</v>
      </c>
      <c r="G59" s="26">
        <v>16124</v>
      </c>
      <c r="H59" s="26">
        <v>1905</v>
      </c>
      <c r="I59" s="47">
        <v>0.2528387898881061</v>
      </c>
      <c r="J59" s="47">
        <v>0.6682138416908413</v>
      </c>
      <c r="K59" s="47">
        <v>7.8947368421052627E-2</v>
      </c>
      <c r="N59" t="s">
        <v>277</v>
      </c>
      <c r="O59" t="s">
        <v>60</v>
      </c>
      <c r="P59" t="s">
        <v>65</v>
      </c>
      <c r="Q59" t="s">
        <v>687</v>
      </c>
      <c r="R59" t="s">
        <v>634</v>
      </c>
      <c r="S59" t="s">
        <v>537</v>
      </c>
      <c r="T59">
        <v>6</v>
      </c>
      <c r="V59" t="s">
        <v>219</v>
      </c>
      <c r="W59" t="s">
        <v>351</v>
      </c>
      <c r="X59" s="26">
        <v>138.32749999999999</v>
      </c>
      <c r="Y59" s="26">
        <v>115.59499999999998</v>
      </c>
      <c r="Z59" t="s">
        <v>866</v>
      </c>
      <c r="AA59" t="s">
        <v>868</v>
      </c>
    </row>
    <row r="60" spans="1:27" ht="16.5" customHeight="1">
      <c r="A60" s="34" t="s">
        <v>11</v>
      </c>
      <c r="B60" s="20" t="s">
        <v>224</v>
      </c>
      <c r="C60" s="33">
        <v>505</v>
      </c>
      <c r="D60" s="23" t="s">
        <v>352</v>
      </c>
      <c r="E60" s="24">
        <v>45939</v>
      </c>
      <c r="F60" s="26">
        <v>11893</v>
      </c>
      <c r="G60" s="26">
        <v>30560</v>
      </c>
      <c r="H60" s="26">
        <v>3486</v>
      </c>
      <c r="I60" s="47">
        <v>0.25888678464920872</v>
      </c>
      <c r="J60" s="47">
        <v>0.6652299788850432</v>
      </c>
      <c r="K60" s="47">
        <v>7.5883236465748058E-2</v>
      </c>
      <c r="N60" t="s">
        <v>216</v>
      </c>
      <c r="O60" t="s">
        <v>12</v>
      </c>
      <c r="P60" t="s">
        <v>4</v>
      </c>
      <c r="Q60" t="s">
        <v>689</v>
      </c>
      <c r="R60" t="s">
        <v>688</v>
      </c>
      <c r="S60" t="s">
        <v>537</v>
      </c>
      <c r="T60">
        <v>3</v>
      </c>
      <c r="V60" t="s">
        <v>224</v>
      </c>
      <c r="W60" t="s">
        <v>352</v>
      </c>
      <c r="X60" s="26">
        <v>103.82550000000001</v>
      </c>
      <c r="Y60" s="26">
        <v>102.82300000000001</v>
      </c>
      <c r="Z60" t="s">
        <v>868</v>
      </c>
      <c r="AA60" t="s">
        <v>868</v>
      </c>
    </row>
    <row r="61" spans="1:27" ht="16.5" customHeight="1">
      <c r="A61" s="34" t="s">
        <v>97</v>
      </c>
      <c r="B61" s="20" t="s">
        <v>223</v>
      </c>
      <c r="C61" s="33">
        <v>506</v>
      </c>
      <c r="D61" s="23" t="s">
        <v>353</v>
      </c>
      <c r="E61" s="24">
        <v>32685</v>
      </c>
      <c r="F61" s="26">
        <v>8085</v>
      </c>
      <c r="G61" s="26">
        <v>21967</v>
      </c>
      <c r="H61" s="26">
        <v>2633</v>
      </c>
      <c r="I61" s="47">
        <v>0.24736117485084902</v>
      </c>
      <c r="J61" s="47">
        <v>0.67208199479883735</v>
      </c>
      <c r="K61" s="47">
        <v>8.0556830350313594E-2</v>
      </c>
      <c r="N61" t="s">
        <v>252</v>
      </c>
      <c r="O61" t="s">
        <v>60</v>
      </c>
      <c r="P61" t="s">
        <v>38</v>
      </c>
      <c r="Q61" t="s">
        <v>660</v>
      </c>
      <c r="R61" t="s">
        <v>660</v>
      </c>
      <c r="S61" t="s">
        <v>537</v>
      </c>
      <c r="T61">
        <v>4</v>
      </c>
      <c r="V61" t="s">
        <v>223</v>
      </c>
      <c r="W61" t="s">
        <v>353</v>
      </c>
      <c r="X61" s="26">
        <v>138.32749999999999</v>
      </c>
      <c r="Y61" s="26">
        <v>115.59499999999998</v>
      </c>
      <c r="Z61" t="s">
        <v>866</v>
      </c>
      <c r="AA61" t="s">
        <v>868</v>
      </c>
    </row>
    <row r="62" spans="1:27" ht="16.5" customHeight="1">
      <c r="A62" s="34" t="s">
        <v>0</v>
      </c>
      <c r="B62" s="20" t="s">
        <v>212</v>
      </c>
      <c r="C62" s="33">
        <v>507</v>
      </c>
      <c r="D62" s="23" t="s">
        <v>354</v>
      </c>
      <c r="E62" s="24">
        <v>20016</v>
      </c>
      <c r="F62" s="26">
        <v>4624</v>
      </c>
      <c r="G62" s="26">
        <v>13557</v>
      </c>
      <c r="H62" s="26">
        <v>1835</v>
      </c>
      <c r="I62" s="47">
        <v>0.23101518784972022</v>
      </c>
      <c r="J62" s="47">
        <v>0.67730815347721818</v>
      </c>
      <c r="K62" s="47">
        <v>9.1676658673061545E-2</v>
      </c>
      <c r="N62" t="s">
        <v>233</v>
      </c>
      <c r="O62" t="s">
        <v>60</v>
      </c>
      <c r="P62" t="s">
        <v>19</v>
      </c>
      <c r="Q62" t="s">
        <v>63</v>
      </c>
      <c r="R62" t="s">
        <v>690</v>
      </c>
      <c r="S62" t="s">
        <v>537</v>
      </c>
      <c r="T62">
        <v>3</v>
      </c>
      <c r="V62" t="s">
        <v>212</v>
      </c>
      <c r="W62" t="s">
        <v>354</v>
      </c>
      <c r="X62" s="26">
        <v>138.32749999999999</v>
      </c>
      <c r="Y62" s="26">
        <v>115.59499999999998</v>
      </c>
      <c r="Z62" t="s">
        <v>866</v>
      </c>
      <c r="AA62" t="s">
        <v>868</v>
      </c>
    </row>
    <row r="63" spans="1:27" ht="16.5" customHeight="1">
      <c r="A63" s="34" t="s">
        <v>98</v>
      </c>
      <c r="B63" s="20" t="s">
        <v>286</v>
      </c>
      <c r="C63" s="33">
        <v>508</v>
      </c>
      <c r="D63" s="23" t="s">
        <v>355</v>
      </c>
      <c r="E63" s="24">
        <v>21749</v>
      </c>
      <c r="F63" s="26">
        <v>4508</v>
      </c>
      <c r="G63" s="26">
        <v>14790</v>
      </c>
      <c r="H63" s="26">
        <v>2451</v>
      </c>
      <c r="I63" s="47">
        <v>0.20727389765046669</v>
      </c>
      <c r="J63" s="47">
        <v>0.68003126580532436</v>
      </c>
      <c r="K63" s="47">
        <v>0.11269483654420893</v>
      </c>
      <c r="N63" t="s">
        <v>246</v>
      </c>
      <c r="O63" t="s">
        <v>12</v>
      </c>
      <c r="P63" t="s">
        <v>32</v>
      </c>
      <c r="Q63" t="s">
        <v>64</v>
      </c>
      <c r="R63" t="s">
        <v>64</v>
      </c>
      <c r="S63" t="s">
        <v>537</v>
      </c>
      <c r="T63">
        <v>8</v>
      </c>
      <c r="V63" t="s">
        <v>286</v>
      </c>
      <c r="W63" t="s">
        <v>355</v>
      </c>
      <c r="X63" s="26">
        <v>138.32749999999999</v>
      </c>
      <c r="Y63" s="26">
        <v>115.59499999999998</v>
      </c>
      <c r="Z63" t="s">
        <v>866</v>
      </c>
      <c r="AA63" t="s">
        <v>868</v>
      </c>
    </row>
    <row r="64" spans="1:27" ht="16.5" customHeight="1">
      <c r="A64" s="34" t="s">
        <v>42</v>
      </c>
      <c r="B64" s="20" t="s">
        <v>256</v>
      </c>
      <c r="C64" s="33">
        <v>509</v>
      </c>
      <c r="D64" s="23" t="s">
        <v>356</v>
      </c>
      <c r="E64" s="24">
        <v>11787</v>
      </c>
      <c r="F64" s="26">
        <v>2546</v>
      </c>
      <c r="G64" s="26">
        <v>7966</v>
      </c>
      <c r="H64" s="26">
        <v>1275</v>
      </c>
      <c r="I64" s="47">
        <v>0.21600067871383727</v>
      </c>
      <c r="J64" s="47">
        <v>0.67582930346992454</v>
      </c>
      <c r="K64" s="47">
        <v>0.10817001781623822</v>
      </c>
      <c r="N64" t="s">
        <v>229</v>
      </c>
      <c r="O64" t="s">
        <v>60</v>
      </c>
      <c r="P64" t="s">
        <v>15</v>
      </c>
      <c r="Q64" t="s">
        <v>692</v>
      </c>
      <c r="R64" t="s">
        <v>693</v>
      </c>
      <c r="S64" t="s">
        <v>537</v>
      </c>
      <c r="T64">
        <v>4</v>
      </c>
      <c r="V64" t="s">
        <v>256</v>
      </c>
      <c r="W64" t="s">
        <v>356</v>
      </c>
      <c r="X64" s="26">
        <v>121.07649999999998</v>
      </c>
      <c r="Y64" s="26">
        <v>109.20899999999999</v>
      </c>
      <c r="Z64" t="s">
        <v>867</v>
      </c>
      <c r="AA64" t="s">
        <v>868</v>
      </c>
    </row>
    <row r="65" spans="1:27" ht="16.5" customHeight="1">
      <c r="A65" s="34" t="s">
        <v>31</v>
      </c>
      <c r="B65" s="20" t="s">
        <v>245</v>
      </c>
      <c r="C65" s="33">
        <v>510</v>
      </c>
      <c r="D65" s="23" t="s">
        <v>357</v>
      </c>
      <c r="E65" s="24">
        <v>27090</v>
      </c>
      <c r="F65" s="26">
        <v>8393</v>
      </c>
      <c r="G65" s="26">
        <v>17227</v>
      </c>
      <c r="H65" s="26">
        <v>1470</v>
      </c>
      <c r="I65" s="47">
        <v>0.30981912144702844</v>
      </c>
      <c r="J65" s="47">
        <v>0.63591731266149876</v>
      </c>
      <c r="K65" s="47">
        <v>5.4263565891472867E-2</v>
      </c>
      <c r="N65" t="s">
        <v>254</v>
      </c>
      <c r="O65" t="s">
        <v>60</v>
      </c>
      <c r="P65" t="s">
        <v>40</v>
      </c>
      <c r="Q65" t="s">
        <v>671</v>
      </c>
      <c r="R65" t="s">
        <v>691</v>
      </c>
      <c r="S65" t="s">
        <v>537</v>
      </c>
      <c r="T65">
        <v>7</v>
      </c>
      <c r="V65" t="s">
        <v>245</v>
      </c>
      <c r="W65" t="s">
        <v>357</v>
      </c>
      <c r="X65" s="26">
        <v>138.32749999999999</v>
      </c>
      <c r="Y65" s="26">
        <v>115.59499999999998</v>
      </c>
      <c r="Z65" t="s">
        <v>866</v>
      </c>
      <c r="AA65" t="s">
        <v>868</v>
      </c>
    </row>
    <row r="66" spans="1:27" ht="16.5" customHeight="1">
      <c r="A66" s="34" t="s">
        <v>29</v>
      </c>
      <c r="B66" s="20" t="s">
        <v>243</v>
      </c>
      <c r="C66" s="33">
        <v>511</v>
      </c>
      <c r="D66" s="23" t="s">
        <v>358</v>
      </c>
      <c r="E66" s="24">
        <v>7998</v>
      </c>
      <c r="F66" s="26">
        <v>1553</v>
      </c>
      <c r="G66" s="26">
        <v>5565</v>
      </c>
      <c r="H66" s="26">
        <v>880</v>
      </c>
      <c r="I66" s="47">
        <v>0.19417354338584647</v>
      </c>
      <c r="J66" s="47">
        <v>0.69579894973743439</v>
      </c>
      <c r="K66" s="47">
        <v>0.11002750687671918</v>
      </c>
      <c r="N66" t="s">
        <v>260</v>
      </c>
      <c r="O66" t="s">
        <v>2</v>
      </c>
      <c r="P66" t="s">
        <v>46</v>
      </c>
      <c r="Q66" t="s">
        <v>46</v>
      </c>
      <c r="R66" t="s">
        <v>610</v>
      </c>
      <c r="S66" t="s">
        <v>648</v>
      </c>
      <c r="T66">
        <v>5</v>
      </c>
      <c r="V66" t="s">
        <v>243</v>
      </c>
      <c r="W66" t="s">
        <v>358</v>
      </c>
      <c r="X66" s="26">
        <v>138.32749999999999</v>
      </c>
      <c r="Y66" s="26">
        <v>115.59499999999998</v>
      </c>
      <c r="Z66" t="s">
        <v>866</v>
      </c>
      <c r="AA66" t="s">
        <v>868</v>
      </c>
    </row>
    <row r="67" spans="1:27" ht="16.5" customHeight="1">
      <c r="A67" s="34" t="s">
        <v>54</v>
      </c>
      <c r="B67" s="20" t="s">
        <v>268</v>
      </c>
      <c r="C67" s="33">
        <v>601</v>
      </c>
      <c r="D67" s="23" t="s">
        <v>359</v>
      </c>
      <c r="E67" s="24">
        <v>140102</v>
      </c>
      <c r="F67" s="26">
        <v>30869</v>
      </c>
      <c r="G67" s="26">
        <v>96327</v>
      </c>
      <c r="H67" s="26">
        <v>12906</v>
      </c>
      <c r="I67" s="47">
        <v>0.22033232930293642</v>
      </c>
      <c r="J67" s="47">
        <v>0.68754907139084387</v>
      </c>
      <c r="K67" s="47">
        <v>9.2118599306219753E-2</v>
      </c>
      <c r="N67" t="s">
        <v>215</v>
      </c>
      <c r="O67" t="s">
        <v>60</v>
      </c>
      <c r="P67" t="s">
        <v>3</v>
      </c>
      <c r="Q67" t="s">
        <v>694</v>
      </c>
      <c r="R67" t="s">
        <v>644</v>
      </c>
      <c r="S67" t="s">
        <v>537</v>
      </c>
      <c r="T67">
        <v>5</v>
      </c>
      <c r="V67" t="s">
        <v>268</v>
      </c>
      <c r="W67" t="s">
        <v>359</v>
      </c>
      <c r="X67" s="26">
        <v>129.702</v>
      </c>
      <c r="Y67" s="26">
        <v>112.402</v>
      </c>
      <c r="Z67" t="s">
        <v>866</v>
      </c>
      <c r="AA67" t="s">
        <v>868</v>
      </c>
    </row>
    <row r="68" spans="1:27" ht="16.5" customHeight="1">
      <c r="A68" s="34" t="s">
        <v>20</v>
      </c>
      <c r="B68" s="20" t="s">
        <v>234</v>
      </c>
      <c r="C68" s="33">
        <v>602</v>
      </c>
      <c r="D68" s="23" t="s">
        <v>360</v>
      </c>
      <c r="E68" s="24">
        <v>38183</v>
      </c>
      <c r="F68" s="26">
        <v>9503</v>
      </c>
      <c r="G68" s="26">
        <v>25026</v>
      </c>
      <c r="H68" s="26">
        <v>3654</v>
      </c>
      <c r="I68" s="47">
        <v>0.24888039179739674</v>
      </c>
      <c r="J68" s="47">
        <v>0.65542257025377781</v>
      </c>
      <c r="K68" s="47">
        <v>9.5697037948825392E-2</v>
      </c>
      <c r="N68" t="s">
        <v>288</v>
      </c>
      <c r="O68" t="s">
        <v>60</v>
      </c>
      <c r="P68" t="s">
        <v>76</v>
      </c>
      <c r="Q68" t="s">
        <v>62</v>
      </c>
      <c r="R68" t="s">
        <v>62</v>
      </c>
      <c r="S68" t="s">
        <v>537</v>
      </c>
      <c r="T68">
        <v>5</v>
      </c>
      <c r="V68" t="s">
        <v>234</v>
      </c>
      <c r="W68" t="s">
        <v>360</v>
      </c>
      <c r="X68" s="26">
        <v>138.32749999999999</v>
      </c>
      <c r="Y68" s="26">
        <v>115.59499999999998</v>
      </c>
      <c r="Z68" t="s">
        <v>866</v>
      </c>
      <c r="AA68" t="s">
        <v>868</v>
      </c>
    </row>
    <row r="69" spans="1:27" ht="16.5" customHeight="1">
      <c r="A69" s="34" t="s">
        <v>10</v>
      </c>
      <c r="B69" s="20" t="s">
        <v>222</v>
      </c>
      <c r="C69" s="33">
        <v>603</v>
      </c>
      <c r="D69" s="23" t="s">
        <v>361</v>
      </c>
      <c r="E69" s="24">
        <v>53436</v>
      </c>
      <c r="F69" s="26">
        <v>14452</v>
      </c>
      <c r="G69" s="26">
        <v>35680</v>
      </c>
      <c r="H69" s="26">
        <v>3304</v>
      </c>
      <c r="I69" s="47">
        <v>0.27045437532749456</v>
      </c>
      <c r="J69" s="47">
        <v>0.66771464930009727</v>
      </c>
      <c r="K69" s="47">
        <v>6.1830975372408115E-2</v>
      </c>
      <c r="N69" t="s">
        <v>244</v>
      </c>
      <c r="O69" t="s">
        <v>12</v>
      </c>
      <c r="P69" t="s">
        <v>30</v>
      </c>
      <c r="Q69" t="s">
        <v>695</v>
      </c>
      <c r="R69" t="s">
        <v>629</v>
      </c>
      <c r="S69" t="s">
        <v>537</v>
      </c>
      <c r="T69">
        <v>3</v>
      </c>
      <c r="V69" t="s">
        <v>222</v>
      </c>
      <c r="W69" t="s">
        <v>361</v>
      </c>
      <c r="X69" s="26">
        <v>138.32749999999999</v>
      </c>
      <c r="Y69" s="26">
        <v>115.59499999999998</v>
      </c>
      <c r="Z69" t="s">
        <v>866</v>
      </c>
      <c r="AA69" t="s">
        <v>868</v>
      </c>
    </row>
    <row r="70" spans="1:27" ht="16.5" customHeight="1">
      <c r="A70" s="34" t="s">
        <v>39</v>
      </c>
      <c r="B70" s="20" t="s">
        <v>253</v>
      </c>
      <c r="C70" s="33">
        <v>604</v>
      </c>
      <c r="D70" s="23" t="s">
        <v>362</v>
      </c>
      <c r="E70" s="24">
        <v>14323</v>
      </c>
      <c r="F70" s="26">
        <v>2938</v>
      </c>
      <c r="G70" s="26">
        <v>9904</v>
      </c>
      <c r="H70" s="26">
        <v>1481</v>
      </c>
      <c r="I70" s="47">
        <v>0.20512462472945611</v>
      </c>
      <c r="J70" s="47">
        <v>0.69147524959854778</v>
      </c>
      <c r="K70" s="47">
        <v>0.10340012567199609</v>
      </c>
      <c r="N70" t="s">
        <v>269</v>
      </c>
      <c r="O70" t="s">
        <v>60</v>
      </c>
      <c r="P70" t="s">
        <v>55</v>
      </c>
      <c r="Q70" t="s">
        <v>696</v>
      </c>
      <c r="R70" t="s">
        <v>697</v>
      </c>
      <c r="S70" t="s">
        <v>537</v>
      </c>
      <c r="T70">
        <v>9</v>
      </c>
      <c r="V70" t="s">
        <v>253</v>
      </c>
      <c r="W70" t="s">
        <v>362</v>
      </c>
      <c r="X70" s="26">
        <v>138.32749999999999</v>
      </c>
      <c r="Y70" s="26">
        <v>115.59499999999998</v>
      </c>
      <c r="Z70" t="s">
        <v>866</v>
      </c>
      <c r="AA70" t="s">
        <v>868</v>
      </c>
    </row>
    <row r="71" spans="1:27" ht="16.5" customHeight="1">
      <c r="A71" s="34" t="s">
        <v>47</v>
      </c>
      <c r="B71" s="20" t="s">
        <v>261</v>
      </c>
      <c r="C71" s="33">
        <v>605</v>
      </c>
      <c r="D71" s="23" t="s">
        <v>363</v>
      </c>
      <c r="E71" s="24">
        <v>31139</v>
      </c>
      <c r="F71" s="26">
        <v>7927</v>
      </c>
      <c r="G71" s="26">
        <v>20232</v>
      </c>
      <c r="H71" s="26">
        <v>2980</v>
      </c>
      <c r="I71" s="47">
        <v>0.25456822633995951</v>
      </c>
      <c r="J71" s="47">
        <v>0.64973184752239954</v>
      </c>
      <c r="K71" s="47">
        <v>9.5699926137640903E-2</v>
      </c>
      <c r="N71" t="s">
        <v>263</v>
      </c>
      <c r="O71" t="s">
        <v>12</v>
      </c>
      <c r="P71" t="s">
        <v>49</v>
      </c>
      <c r="Q71" t="s">
        <v>672</v>
      </c>
      <c r="R71" t="s">
        <v>659</v>
      </c>
      <c r="S71" t="s">
        <v>537</v>
      </c>
      <c r="T71">
        <v>5</v>
      </c>
      <c r="V71" t="s">
        <v>261</v>
      </c>
      <c r="W71" t="s">
        <v>363</v>
      </c>
      <c r="X71" s="26">
        <v>138.32749999999999</v>
      </c>
      <c r="Y71" s="26">
        <v>115.59499999999998</v>
      </c>
      <c r="Z71" t="s">
        <v>866</v>
      </c>
      <c r="AA71" t="s">
        <v>868</v>
      </c>
    </row>
    <row r="72" spans="1:27" ht="16.5" customHeight="1">
      <c r="A72" s="34" t="s">
        <v>56</v>
      </c>
      <c r="B72" s="20" t="s">
        <v>270</v>
      </c>
      <c r="C72" s="33">
        <v>606</v>
      </c>
      <c r="D72" s="23" t="s">
        <v>364</v>
      </c>
      <c r="E72" s="24">
        <v>33069</v>
      </c>
      <c r="F72" s="26">
        <v>7579</v>
      </c>
      <c r="G72" s="26">
        <v>23131</v>
      </c>
      <c r="H72" s="26">
        <v>2359</v>
      </c>
      <c r="I72" s="47">
        <v>0.22918745653028516</v>
      </c>
      <c r="J72" s="47">
        <v>0.69947685143185456</v>
      </c>
      <c r="K72" s="47">
        <v>7.1335692037860235E-2</v>
      </c>
      <c r="N72" t="s">
        <v>217</v>
      </c>
      <c r="O72" t="s">
        <v>60</v>
      </c>
      <c r="P72" t="s">
        <v>5</v>
      </c>
      <c r="Q72" t="s">
        <v>5</v>
      </c>
      <c r="R72" t="s">
        <v>52</v>
      </c>
      <c r="S72" t="s">
        <v>537</v>
      </c>
      <c r="T72">
        <v>7</v>
      </c>
      <c r="V72" t="s">
        <v>270</v>
      </c>
      <c r="W72" t="s">
        <v>378</v>
      </c>
      <c r="X72" s="26">
        <v>138.32749999999999</v>
      </c>
      <c r="Y72" s="26">
        <v>115.59499999999998</v>
      </c>
      <c r="Z72" t="s">
        <v>866</v>
      </c>
      <c r="AA72" t="s">
        <v>868</v>
      </c>
    </row>
    <row r="73" spans="1:27" ht="16.5" customHeight="1">
      <c r="A73" s="34" t="s">
        <v>24</v>
      </c>
      <c r="B73" s="20" t="s">
        <v>238</v>
      </c>
      <c r="C73" s="33">
        <v>607</v>
      </c>
      <c r="D73" s="23" t="s">
        <v>365</v>
      </c>
      <c r="E73" s="24">
        <v>45573</v>
      </c>
      <c r="F73" s="26">
        <v>11530</v>
      </c>
      <c r="G73" s="26">
        <v>30269</v>
      </c>
      <c r="H73" s="26">
        <v>3774</v>
      </c>
      <c r="I73" s="47">
        <v>0.25300068022732758</v>
      </c>
      <c r="J73" s="47">
        <v>0.66418712834353677</v>
      </c>
      <c r="K73" s="47">
        <v>8.2812191429135679E-2</v>
      </c>
      <c r="N73" t="s">
        <v>236</v>
      </c>
      <c r="O73" t="s">
        <v>54</v>
      </c>
      <c r="P73" t="s">
        <v>22</v>
      </c>
      <c r="Q73" t="s">
        <v>698</v>
      </c>
      <c r="R73" t="s">
        <v>699</v>
      </c>
      <c r="S73" t="s">
        <v>648</v>
      </c>
      <c r="T73">
        <v>2</v>
      </c>
      <c r="V73" t="s">
        <v>238</v>
      </c>
      <c r="W73" t="s">
        <v>365</v>
      </c>
      <c r="X73" s="26">
        <v>138.32749999999999</v>
      </c>
      <c r="Y73" s="26">
        <v>115.59499999999998</v>
      </c>
      <c r="Z73" t="s">
        <v>866</v>
      </c>
      <c r="AA73" t="s">
        <v>868</v>
      </c>
    </row>
    <row r="74" spans="1:27" ht="16.5" customHeight="1">
      <c r="A74" s="34" t="s">
        <v>14</v>
      </c>
      <c r="B74" s="20" t="s">
        <v>228</v>
      </c>
      <c r="C74" s="33">
        <v>608</v>
      </c>
      <c r="D74" s="23" t="s">
        <v>366</v>
      </c>
      <c r="E74" s="24">
        <v>44308</v>
      </c>
      <c r="F74" s="26">
        <v>12321</v>
      </c>
      <c r="G74" s="26">
        <v>28519</v>
      </c>
      <c r="H74" s="26">
        <v>3468</v>
      </c>
      <c r="I74" s="47">
        <v>0.27807619391532001</v>
      </c>
      <c r="J74" s="47">
        <v>0.64365351629502576</v>
      </c>
      <c r="K74" s="47">
        <v>7.8270289789654238E-2</v>
      </c>
      <c r="N74" t="s">
        <v>232</v>
      </c>
      <c r="O74" t="s">
        <v>12</v>
      </c>
      <c r="P74" t="s">
        <v>18</v>
      </c>
      <c r="Q74" t="s">
        <v>700</v>
      </c>
      <c r="R74" t="s">
        <v>701</v>
      </c>
      <c r="S74" t="s">
        <v>537</v>
      </c>
      <c r="T74">
        <v>4</v>
      </c>
      <c r="V74" t="s">
        <v>228</v>
      </c>
      <c r="W74" t="s">
        <v>366</v>
      </c>
      <c r="X74" s="26">
        <v>138.32749999999999</v>
      </c>
      <c r="Y74" s="26">
        <v>115.59499999999998</v>
      </c>
      <c r="Z74" t="s">
        <v>866</v>
      </c>
      <c r="AA74" t="s">
        <v>868</v>
      </c>
    </row>
    <row r="75" spans="1:27" ht="16.5" customHeight="1">
      <c r="A75" s="34" t="s">
        <v>50</v>
      </c>
      <c r="B75" s="20" t="s">
        <v>264</v>
      </c>
      <c r="C75" s="33">
        <v>609</v>
      </c>
      <c r="D75" s="23" t="s">
        <v>367</v>
      </c>
      <c r="E75" s="24">
        <v>20199</v>
      </c>
      <c r="F75" s="26">
        <v>4490</v>
      </c>
      <c r="G75" s="26">
        <v>14191</v>
      </c>
      <c r="H75" s="26">
        <v>1518</v>
      </c>
      <c r="I75" s="47">
        <v>0.22228823209069756</v>
      </c>
      <c r="J75" s="47">
        <v>0.70255953265013116</v>
      </c>
      <c r="K75" s="47">
        <v>7.5152235259171252E-2</v>
      </c>
      <c r="N75" t="s">
        <v>213</v>
      </c>
      <c r="O75" t="s">
        <v>60</v>
      </c>
      <c r="P75" t="s">
        <v>1</v>
      </c>
      <c r="Q75" t="s">
        <v>702</v>
      </c>
      <c r="R75" t="s">
        <v>62</v>
      </c>
      <c r="S75" t="s">
        <v>537</v>
      </c>
      <c r="T75">
        <v>5</v>
      </c>
      <c r="V75" t="s">
        <v>264</v>
      </c>
      <c r="W75" t="s">
        <v>367</v>
      </c>
      <c r="X75" s="26">
        <v>138.32749999999999</v>
      </c>
      <c r="Y75" s="26">
        <v>115.59499999999998</v>
      </c>
      <c r="Z75" t="s">
        <v>866</v>
      </c>
      <c r="AA75" t="s">
        <v>868</v>
      </c>
    </row>
    <row r="76" spans="1:27" ht="16.5" customHeight="1">
      <c r="A76" s="34" t="s">
        <v>13</v>
      </c>
      <c r="B76" s="20" t="s">
        <v>227</v>
      </c>
      <c r="C76" s="33">
        <v>610</v>
      </c>
      <c r="D76" s="23" t="s">
        <v>368</v>
      </c>
      <c r="E76" s="24">
        <v>52419</v>
      </c>
      <c r="F76" s="26">
        <v>12811</v>
      </c>
      <c r="G76" s="26">
        <v>35713</v>
      </c>
      <c r="H76" s="26">
        <v>3895</v>
      </c>
      <c r="I76" s="47">
        <v>0.24439611591216925</v>
      </c>
      <c r="J76" s="47">
        <v>0.68129876571472181</v>
      </c>
      <c r="K76" s="47">
        <v>7.4305118373108991E-2</v>
      </c>
      <c r="N76" t="s">
        <v>283</v>
      </c>
      <c r="O76" t="s">
        <v>35</v>
      </c>
      <c r="P76" t="s">
        <v>71</v>
      </c>
      <c r="Q76" t="s">
        <v>703</v>
      </c>
      <c r="R76" t="s">
        <v>704</v>
      </c>
      <c r="S76" t="s">
        <v>536</v>
      </c>
      <c r="T76">
        <v>4</v>
      </c>
      <c r="V76" t="s">
        <v>227</v>
      </c>
      <c r="W76" t="s">
        <v>368</v>
      </c>
      <c r="X76" s="26">
        <v>138.32749999999999</v>
      </c>
      <c r="Y76" s="26">
        <v>115.59499999999998</v>
      </c>
      <c r="Z76" t="s">
        <v>866</v>
      </c>
      <c r="AA76" t="s">
        <v>868</v>
      </c>
    </row>
    <row r="77" spans="1:27" ht="16.5" customHeight="1">
      <c r="A77" s="34" t="s">
        <v>22</v>
      </c>
      <c r="B77" s="20" t="s">
        <v>236</v>
      </c>
      <c r="C77" s="33">
        <v>611</v>
      </c>
      <c r="D77" s="23" t="s">
        <v>369</v>
      </c>
      <c r="E77" s="24">
        <v>26028</v>
      </c>
      <c r="F77" s="26">
        <v>7756</v>
      </c>
      <c r="G77" s="26">
        <v>16996</v>
      </c>
      <c r="H77" s="26">
        <v>1276</v>
      </c>
      <c r="I77" s="47">
        <v>0.2979867834639619</v>
      </c>
      <c r="J77" s="47">
        <v>0.65298908867373595</v>
      </c>
      <c r="K77" s="47">
        <v>4.9024127862302133E-2</v>
      </c>
      <c r="N77" t="s">
        <v>247</v>
      </c>
      <c r="O77" t="s">
        <v>60</v>
      </c>
      <c r="P77" t="s">
        <v>33</v>
      </c>
      <c r="Q77" t="s">
        <v>632</v>
      </c>
      <c r="R77" t="s">
        <v>705</v>
      </c>
      <c r="S77" t="s">
        <v>537</v>
      </c>
      <c r="T77">
        <v>6</v>
      </c>
      <c r="V77" t="s">
        <v>236</v>
      </c>
      <c r="W77" t="s">
        <v>369</v>
      </c>
      <c r="X77" s="26">
        <v>138.32749999999999</v>
      </c>
      <c r="Y77" s="26">
        <v>115.59499999999998</v>
      </c>
      <c r="Z77" t="s">
        <v>866</v>
      </c>
      <c r="AA77" t="s">
        <v>868</v>
      </c>
    </row>
    <row r="78" spans="1:27" ht="16.5" customHeight="1">
      <c r="A78" s="34" t="s">
        <v>99</v>
      </c>
      <c r="B78" s="20" t="s">
        <v>249</v>
      </c>
      <c r="C78" s="33">
        <v>701</v>
      </c>
      <c r="D78" s="23" t="s">
        <v>370</v>
      </c>
      <c r="E78" s="24">
        <v>99836</v>
      </c>
      <c r="F78" s="26">
        <v>25301</v>
      </c>
      <c r="G78" s="26">
        <v>66720</v>
      </c>
      <c r="H78" s="26">
        <v>7815</v>
      </c>
      <c r="I78" s="47">
        <v>0.25342561801354219</v>
      </c>
      <c r="J78" s="47">
        <v>0.6682960054489363</v>
      </c>
      <c r="K78" s="47">
        <v>7.8278376537521538E-2</v>
      </c>
      <c r="N78" t="s">
        <v>231</v>
      </c>
      <c r="O78" t="s">
        <v>60</v>
      </c>
      <c r="P78" t="s">
        <v>17</v>
      </c>
      <c r="Q78" t="s">
        <v>706</v>
      </c>
      <c r="R78" t="s">
        <v>623</v>
      </c>
      <c r="S78" t="s">
        <v>537</v>
      </c>
      <c r="T78">
        <v>3</v>
      </c>
      <c r="V78" t="s">
        <v>249</v>
      </c>
      <c r="W78" t="s">
        <v>370</v>
      </c>
      <c r="X78" s="26">
        <v>138.32749999999999</v>
      </c>
      <c r="Y78" s="26">
        <v>115.59499999999998</v>
      </c>
      <c r="Z78" t="s">
        <v>866</v>
      </c>
      <c r="AA78" t="s">
        <v>868</v>
      </c>
    </row>
    <row r="79" spans="1:27" ht="16.5" customHeight="1">
      <c r="A79" s="34" t="s">
        <v>100</v>
      </c>
      <c r="B79" s="20" t="s">
        <v>267</v>
      </c>
      <c r="C79" s="33">
        <v>702</v>
      </c>
      <c r="D79" s="23" t="s">
        <v>371</v>
      </c>
      <c r="E79" s="24">
        <v>150664</v>
      </c>
      <c r="F79" s="26">
        <v>36656</v>
      </c>
      <c r="G79" s="26">
        <v>103119</v>
      </c>
      <c r="H79" s="26">
        <v>10889</v>
      </c>
      <c r="I79" s="47">
        <v>0.24329634152816865</v>
      </c>
      <c r="J79" s="47">
        <v>0.68443025540275049</v>
      </c>
      <c r="K79" s="47">
        <v>7.2273403069080866E-2</v>
      </c>
      <c r="N79" t="s">
        <v>284</v>
      </c>
      <c r="O79" t="s">
        <v>60</v>
      </c>
      <c r="P79" t="s">
        <v>72</v>
      </c>
      <c r="Q79" t="s">
        <v>630</v>
      </c>
      <c r="R79" t="s">
        <v>707</v>
      </c>
      <c r="S79" t="s">
        <v>537</v>
      </c>
      <c r="T79">
        <v>3</v>
      </c>
      <c r="V79" t="s">
        <v>267</v>
      </c>
      <c r="W79" t="s">
        <v>371</v>
      </c>
      <c r="X79" s="26">
        <v>138.32749999999999</v>
      </c>
      <c r="Y79" s="26">
        <v>115.59499999999998</v>
      </c>
      <c r="Z79" t="s">
        <v>866</v>
      </c>
      <c r="AA79" t="s">
        <v>868</v>
      </c>
    </row>
    <row r="80" spans="1:27" ht="16.5" customHeight="1">
      <c r="A80" s="34" t="s">
        <v>70</v>
      </c>
      <c r="B80" s="20" t="s">
        <v>282</v>
      </c>
      <c r="C80" s="33">
        <v>703</v>
      </c>
      <c r="D80" s="23" t="s">
        <v>372</v>
      </c>
      <c r="E80" s="24">
        <v>64923</v>
      </c>
      <c r="F80" s="26">
        <v>15813</v>
      </c>
      <c r="G80" s="26">
        <v>44652</v>
      </c>
      <c r="H80" s="26">
        <v>4458</v>
      </c>
      <c r="I80" s="47">
        <v>0.24356545446143893</v>
      </c>
      <c r="J80" s="47">
        <v>0.68776858740353963</v>
      </c>
      <c r="K80" s="47">
        <v>6.8665958135021493E-2</v>
      </c>
      <c r="N80" t="s">
        <v>264</v>
      </c>
      <c r="O80" t="s">
        <v>54</v>
      </c>
      <c r="P80" t="s">
        <v>50</v>
      </c>
      <c r="Q80" t="s">
        <v>50</v>
      </c>
      <c r="R80" t="s">
        <v>612</v>
      </c>
      <c r="S80" t="s">
        <v>648</v>
      </c>
      <c r="T80">
        <v>1</v>
      </c>
      <c r="V80" t="s">
        <v>282</v>
      </c>
      <c r="W80" t="s">
        <v>372</v>
      </c>
      <c r="X80" s="26">
        <v>138.32749999999999</v>
      </c>
      <c r="Y80" s="26">
        <v>115.59499999999998</v>
      </c>
      <c r="Z80" t="s">
        <v>866</v>
      </c>
      <c r="AA80" t="s">
        <v>868</v>
      </c>
    </row>
    <row r="81" spans="1:27" ht="16.5" customHeight="1">
      <c r="A81" s="34" t="s">
        <v>71</v>
      </c>
      <c r="B81" s="20" t="s">
        <v>283</v>
      </c>
      <c r="C81" s="33">
        <v>704</v>
      </c>
      <c r="D81" s="23" t="s">
        <v>373</v>
      </c>
      <c r="E81" s="24">
        <v>43153</v>
      </c>
      <c r="F81" s="26">
        <v>12577</v>
      </c>
      <c r="G81" s="26">
        <v>28377</v>
      </c>
      <c r="H81" s="26">
        <v>2199</v>
      </c>
      <c r="I81" s="47">
        <v>0.29145134753087848</v>
      </c>
      <c r="J81" s="47">
        <v>0.65759043403703099</v>
      </c>
      <c r="K81" s="47">
        <v>5.0958218432090467E-2</v>
      </c>
      <c r="N81" t="s">
        <v>265</v>
      </c>
      <c r="O81" t="s">
        <v>60</v>
      </c>
      <c r="P81" t="s">
        <v>51</v>
      </c>
      <c r="Q81" t="s">
        <v>708</v>
      </c>
      <c r="R81" t="s">
        <v>709</v>
      </c>
      <c r="S81" t="s">
        <v>583</v>
      </c>
      <c r="T81">
        <v>12</v>
      </c>
      <c r="V81" t="s">
        <v>283</v>
      </c>
      <c r="W81" t="s">
        <v>373</v>
      </c>
      <c r="X81" s="26">
        <v>138.32749999999999</v>
      </c>
      <c r="Y81" s="26">
        <v>115.59499999999998</v>
      </c>
      <c r="Z81" t="s">
        <v>866</v>
      </c>
      <c r="AA81" t="s">
        <v>868</v>
      </c>
    </row>
    <row r="82" spans="1:27" ht="16.5" customHeight="1">
      <c r="A82" s="34" t="s">
        <v>37</v>
      </c>
      <c r="B82" s="20" t="s">
        <v>251</v>
      </c>
      <c r="C82" s="33">
        <v>705</v>
      </c>
      <c r="D82" s="23" t="s">
        <v>374</v>
      </c>
      <c r="E82" s="24">
        <v>46379</v>
      </c>
      <c r="F82" s="26">
        <v>13265</v>
      </c>
      <c r="G82" s="26">
        <v>30883</v>
      </c>
      <c r="H82" s="26">
        <v>2231</v>
      </c>
      <c r="I82" s="47">
        <v>0.28601306625843592</v>
      </c>
      <c r="J82" s="47">
        <v>0.66588326613337934</v>
      </c>
      <c r="K82" s="47">
        <v>4.8103667608184741E-2</v>
      </c>
      <c r="N82" t="s">
        <v>270</v>
      </c>
      <c r="O82" t="s">
        <v>54</v>
      </c>
      <c r="P82" t="s">
        <v>56</v>
      </c>
      <c r="Q82" t="s">
        <v>56</v>
      </c>
      <c r="R82" t="s">
        <v>710</v>
      </c>
      <c r="S82" t="s">
        <v>648</v>
      </c>
      <c r="T82">
        <v>3</v>
      </c>
      <c r="V82" t="s">
        <v>251</v>
      </c>
      <c r="W82" t="s">
        <v>374</v>
      </c>
      <c r="X82" s="26">
        <v>138.32749999999999</v>
      </c>
      <c r="Y82" s="26">
        <v>115.59499999999998</v>
      </c>
      <c r="Z82" t="s">
        <v>866</v>
      </c>
      <c r="AA82" t="s">
        <v>868</v>
      </c>
    </row>
    <row r="83" spans="1:27" ht="16.5" customHeight="1">
      <c r="A83" s="34" t="s">
        <v>101</v>
      </c>
      <c r="B83" s="20" t="s">
        <v>240</v>
      </c>
      <c r="C83" s="33">
        <v>706</v>
      </c>
      <c r="D83" s="23" t="s">
        <v>375</v>
      </c>
      <c r="E83" s="24">
        <v>55128</v>
      </c>
      <c r="F83" s="26">
        <v>14858</v>
      </c>
      <c r="G83" s="26">
        <v>36782</v>
      </c>
      <c r="H83" s="26">
        <v>3488</v>
      </c>
      <c r="I83" s="47">
        <v>0.26951821216078942</v>
      </c>
      <c r="J83" s="47">
        <v>0.66721085473806419</v>
      </c>
      <c r="K83" s="47">
        <v>6.3270933101146426E-2</v>
      </c>
      <c r="N83" t="s">
        <v>227</v>
      </c>
      <c r="O83" t="s">
        <v>54</v>
      </c>
      <c r="P83" t="s">
        <v>13</v>
      </c>
      <c r="Q83" t="s">
        <v>711</v>
      </c>
      <c r="R83" t="s">
        <v>712</v>
      </c>
      <c r="S83" t="s">
        <v>583</v>
      </c>
      <c r="T83">
        <v>4</v>
      </c>
      <c r="V83" t="s">
        <v>240</v>
      </c>
      <c r="W83" t="s">
        <v>375</v>
      </c>
      <c r="X83" s="26">
        <v>138.32749999999999</v>
      </c>
      <c r="Y83" s="26">
        <v>115.59499999999998</v>
      </c>
      <c r="Z83" t="s">
        <v>866</v>
      </c>
      <c r="AA83" t="s">
        <v>868</v>
      </c>
    </row>
    <row r="84" spans="1:27" ht="16.5" customHeight="1">
      <c r="B84" s="20"/>
      <c r="C84" s="20"/>
    </row>
    <row r="85" spans="1:27" ht="16.5" customHeight="1">
      <c r="B85" s="20"/>
      <c r="C85" s="20"/>
    </row>
    <row r="86" spans="1:27" ht="16.5" customHeight="1">
      <c r="B86" s="20"/>
      <c r="C86" s="20"/>
    </row>
    <row r="87" spans="1:27" ht="16.5" customHeight="1">
      <c r="B87" s="20"/>
      <c r="C87" s="20"/>
    </row>
    <row r="88" spans="1:27" ht="16.5" customHeight="1">
      <c r="B88" s="20"/>
      <c r="C88" s="20"/>
    </row>
    <row r="89" spans="1:27" ht="16.5" customHeight="1">
      <c r="B89" s="20"/>
      <c r="C89" s="20"/>
    </row>
    <row r="90" spans="1:27" ht="16.5" customHeight="1">
      <c r="B90" s="20"/>
      <c r="C90" s="20"/>
    </row>
    <row r="91" spans="1:27" ht="16.5" customHeight="1">
      <c r="B91" s="20"/>
      <c r="C91" s="20"/>
    </row>
    <row r="92" spans="1:27" ht="16.5" customHeight="1">
      <c r="B92" s="20"/>
      <c r="C92" s="20"/>
    </row>
    <row r="93" spans="1:27" ht="16.5" customHeight="1">
      <c r="B93" s="20"/>
      <c r="C93" s="20"/>
    </row>
    <row r="94" spans="1:27" ht="16.5" customHeight="1">
      <c r="B94" s="20"/>
      <c r="C94" s="20"/>
    </row>
    <row r="95" spans="1:27" ht="16.5" customHeight="1">
      <c r="B95" s="20"/>
      <c r="C95" s="20"/>
    </row>
    <row r="96" spans="1:27" ht="16.5" customHeight="1">
      <c r="B96" s="20"/>
      <c r="C96" s="20"/>
    </row>
    <row r="97" spans="2:3" ht="16.5" customHeight="1">
      <c r="B97" s="20"/>
      <c r="C97" s="20"/>
    </row>
    <row r="98" spans="2:3" ht="16.5" customHeight="1">
      <c r="B98" s="20"/>
      <c r="C98" s="20"/>
    </row>
    <row r="99" spans="2:3" ht="16.5" customHeight="1">
      <c r="B99" s="20"/>
      <c r="C99" s="20"/>
    </row>
    <row r="100" spans="2:3" ht="16.5" customHeight="1">
      <c r="B100" s="20"/>
      <c r="C100" s="20"/>
    </row>
    <row r="101" spans="2:3" ht="16.5" customHeight="1">
      <c r="B101" s="20"/>
      <c r="C101" s="20"/>
    </row>
    <row r="102" spans="2:3" ht="16.5" customHeight="1">
      <c r="B102" s="20"/>
      <c r="C102" s="20"/>
    </row>
    <row r="103" spans="2:3" ht="16.5" customHeight="1">
      <c r="B103" s="20"/>
      <c r="C103" s="20"/>
    </row>
    <row r="104" spans="2:3" ht="16.5" customHeight="1">
      <c r="B104" s="20"/>
      <c r="C104" s="20"/>
    </row>
    <row r="105" spans="2:3" ht="16.5" customHeight="1">
      <c r="B105" s="20"/>
      <c r="C105" s="20"/>
    </row>
    <row r="106" spans="2:3" ht="16.5" customHeight="1">
      <c r="B106" s="20"/>
      <c r="C106" s="20"/>
    </row>
    <row r="107" spans="2:3" ht="16.5" customHeight="1">
      <c r="B107" s="20"/>
      <c r="C107" s="20"/>
    </row>
    <row r="108" spans="2:3" ht="16.5" customHeight="1">
      <c r="B108" s="20"/>
      <c r="C108" s="20"/>
    </row>
    <row r="109" spans="2:3" ht="16.5" customHeight="1">
      <c r="B109" s="20"/>
      <c r="C109" s="20"/>
    </row>
    <row r="110" spans="2:3" ht="16.5" customHeight="1">
      <c r="B110" s="20"/>
      <c r="C110" s="20"/>
    </row>
    <row r="111" spans="2:3" ht="16.5" customHeight="1">
      <c r="B111" s="20"/>
      <c r="C111" s="20"/>
    </row>
    <row r="112" spans="2:3" ht="16.5" customHeight="1">
      <c r="B112" s="20"/>
      <c r="C112" s="20"/>
    </row>
    <row r="113" spans="2:3" ht="16.5" customHeight="1">
      <c r="B113" s="20"/>
      <c r="C113" s="20"/>
    </row>
    <row r="114" spans="2:3" ht="16.5" customHeight="1">
      <c r="B114" s="20"/>
      <c r="C114" s="20"/>
    </row>
    <row r="115" spans="2:3" ht="16.5" customHeight="1">
      <c r="B115" s="20"/>
      <c r="C115" s="20"/>
    </row>
    <row r="116" spans="2:3" ht="16.5" customHeight="1">
      <c r="B116" s="20"/>
      <c r="C116" s="20"/>
    </row>
    <row r="117" spans="2:3" ht="16.5" customHeight="1">
      <c r="B117" s="20"/>
      <c r="C117" s="20"/>
    </row>
    <row r="118" spans="2:3" ht="16.5" customHeight="1">
      <c r="B118" s="20"/>
      <c r="C118" s="20"/>
    </row>
    <row r="119" spans="2:3" ht="16.5" customHeight="1">
      <c r="B119" s="20"/>
      <c r="C119" s="20"/>
    </row>
    <row r="120" spans="2:3" ht="16.5" customHeight="1">
      <c r="B120" s="20"/>
      <c r="C120" s="20"/>
    </row>
    <row r="121" spans="2:3" ht="16.5" customHeight="1">
      <c r="B121" s="20"/>
      <c r="C121" s="20"/>
    </row>
    <row r="122" spans="2:3" ht="16.5" customHeight="1">
      <c r="B122" s="20"/>
      <c r="C122" s="20"/>
    </row>
    <row r="123" spans="2:3" ht="16.5" customHeight="1">
      <c r="B123" s="20"/>
      <c r="C123" s="20"/>
    </row>
    <row r="124" spans="2:3" ht="16.5" customHeight="1">
      <c r="B124" s="20"/>
      <c r="C124" s="20"/>
    </row>
    <row r="125" spans="2:3" ht="16.5" customHeight="1">
      <c r="B125" s="20"/>
      <c r="C125" s="20"/>
    </row>
    <row r="126" spans="2:3" ht="16.5" customHeight="1">
      <c r="B126" s="20"/>
      <c r="C126" s="20"/>
    </row>
    <row r="127" spans="2:3" ht="16.5" customHeight="1">
      <c r="B127" s="20"/>
      <c r="C127" s="20"/>
    </row>
    <row r="128" spans="2:3" ht="16.5" customHeight="1">
      <c r="B128" s="20"/>
      <c r="C128" s="20"/>
    </row>
    <row r="129" spans="2:3" ht="16.5" customHeight="1">
      <c r="B129" s="20"/>
      <c r="C129" s="20"/>
    </row>
    <row r="130" spans="2:3" ht="16.5" customHeight="1">
      <c r="B130" s="20"/>
      <c r="C130" s="20"/>
    </row>
    <row r="131" spans="2:3" ht="16.5" customHeight="1">
      <c r="B131" s="20"/>
      <c r="C131" s="20"/>
    </row>
    <row r="132" spans="2:3" ht="16.5" customHeight="1">
      <c r="B132" s="20"/>
      <c r="C132" s="20"/>
    </row>
    <row r="133" spans="2:3" ht="16.5" customHeight="1">
      <c r="B133" s="20"/>
      <c r="C133" s="20"/>
    </row>
    <row r="134" spans="2:3" ht="16.5" customHeight="1">
      <c r="B134" s="20"/>
      <c r="C134" s="20"/>
    </row>
    <row r="135" spans="2:3" ht="16.5" customHeight="1">
      <c r="B135" s="20"/>
      <c r="C135" s="20"/>
    </row>
    <row r="136" spans="2:3" ht="16.5" customHeight="1">
      <c r="B136" s="20"/>
      <c r="C136" s="20"/>
    </row>
    <row r="137" spans="2:3" ht="16.5" customHeight="1">
      <c r="B137" s="20"/>
      <c r="C137" s="20"/>
    </row>
    <row r="138" spans="2:3" ht="16.5" customHeight="1">
      <c r="B138" s="20"/>
      <c r="C138" s="20"/>
    </row>
    <row r="139" spans="2:3" ht="16.5" customHeight="1">
      <c r="B139" s="20"/>
      <c r="C139" s="20"/>
    </row>
    <row r="140" spans="2:3" ht="16.5" customHeight="1">
      <c r="B140" s="20"/>
      <c r="C140" s="20"/>
    </row>
    <row r="141" spans="2:3" ht="16.5" customHeight="1">
      <c r="B141" s="20"/>
      <c r="C141" s="20"/>
    </row>
    <row r="142" spans="2:3" ht="16.5" customHeight="1">
      <c r="B142" s="20"/>
      <c r="C142" s="20"/>
    </row>
    <row r="143" spans="2:3" ht="16.5" customHeight="1">
      <c r="B143" s="20"/>
      <c r="C143" s="20"/>
    </row>
    <row r="144" spans="2:3" ht="16.5" customHeight="1">
      <c r="B144" s="20"/>
      <c r="C144" s="20"/>
    </row>
    <row r="145" spans="2:3" ht="16.5" customHeight="1">
      <c r="B145" s="20"/>
      <c r="C145" s="20"/>
    </row>
    <row r="146" spans="2:3" ht="16.5" customHeight="1">
      <c r="B146" s="20"/>
      <c r="C146" s="20"/>
    </row>
    <row r="147" spans="2:3" ht="16.5" customHeight="1">
      <c r="B147" s="20"/>
      <c r="C147" s="20"/>
    </row>
    <row r="148" spans="2:3" ht="16.5" customHeight="1">
      <c r="B148" s="20"/>
      <c r="C148" s="20"/>
    </row>
    <row r="149" spans="2:3" ht="16.5" customHeight="1">
      <c r="B149" s="20"/>
      <c r="C149" s="20"/>
    </row>
    <row r="150" spans="2:3" ht="16.5" customHeight="1">
      <c r="B150" s="20"/>
      <c r="C150" s="20"/>
    </row>
    <row r="151" spans="2:3" ht="16.5" customHeight="1">
      <c r="B151" s="20"/>
      <c r="C151" s="20"/>
    </row>
    <row r="152" spans="2:3" ht="16.5" customHeight="1">
      <c r="B152" s="20"/>
      <c r="C152" s="20"/>
    </row>
    <row r="153" spans="2:3" ht="16.5" customHeight="1">
      <c r="B153" s="20"/>
      <c r="C153" s="20"/>
    </row>
    <row r="154" spans="2:3" ht="16.5" customHeight="1">
      <c r="B154" s="20"/>
      <c r="C154" s="20"/>
    </row>
    <row r="155" spans="2:3" ht="16.5" customHeight="1">
      <c r="B155" s="20"/>
      <c r="C155" s="20"/>
    </row>
    <row r="156" spans="2:3" ht="16.5" customHeight="1">
      <c r="B156" s="20"/>
      <c r="C156" s="20"/>
    </row>
    <row r="157" spans="2:3" ht="16.5" customHeight="1">
      <c r="B157" s="20"/>
      <c r="C157" s="20"/>
    </row>
    <row r="158" spans="2:3" ht="16.5" customHeight="1">
      <c r="B158" s="20"/>
      <c r="C158" s="20"/>
    </row>
    <row r="159" spans="2:3" ht="16.5" customHeight="1">
      <c r="B159" s="20"/>
      <c r="C159" s="20"/>
    </row>
    <row r="160" spans="2:3" ht="16.5" customHeight="1">
      <c r="B160" s="20"/>
      <c r="C160" s="20"/>
    </row>
    <row r="161" spans="2:3" ht="16.5" customHeight="1">
      <c r="B161" s="20"/>
      <c r="C161" s="20"/>
    </row>
    <row r="162" spans="2:3" ht="16.5" customHeight="1">
      <c r="B162" s="20"/>
      <c r="C162" s="20"/>
    </row>
    <row r="163" spans="2:3" ht="16.5" customHeight="1">
      <c r="B163" s="20"/>
      <c r="C163" s="20"/>
    </row>
    <row r="164" spans="2:3" ht="16.5" customHeight="1">
      <c r="B164" s="20"/>
      <c r="C164" s="20"/>
    </row>
    <row r="165" spans="2:3" ht="16.5" customHeight="1">
      <c r="B165" s="20"/>
      <c r="C165" s="20"/>
    </row>
    <row r="166" spans="2:3" ht="16.5" customHeight="1">
      <c r="B166" s="20"/>
      <c r="C166" s="20"/>
    </row>
    <row r="167" spans="2:3" ht="16.5" customHeight="1">
      <c r="B167" s="20"/>
      <c r="C167" s="20"/>
    </row>
    <row r="168" spans="2:3" ht="16.5" customHeight="1">
      <c r="B168" s="20"/>
      <c r="C168" s="20"/>
    </row>
    <row r="169" spans="2:3" ht="16.5" customHeight="1">
      <c r="B169" s="20"/>
      <c r="C169" s="20"/>
    </row>
    <row r="170" spans="2:3" ht="16.5" customHeight="1">
      <c r="B170" s="20"/>
      <c r="C170" s="20"/>
    </row>
    <row r="171" spans="2:3" ht="16.5" customHeight="1">
      <c r="B171" s="20"/>
      <c r="C171" s="20"/>
    </row>
    <row r="172" spans="2:3" ht="16.5" customHeight="1">
      <c r="B172" s="20"/>
      <c r="C172" s="20"/>
    </row>
    <row r="173" spans="2:3" ht="16.5" customHeight="1">
      <c r="B173" s="20"/>
      <c r="C173" s="20"/>
    </row>
    <row r="174" spans="2:3" ht="16.5" customHeight="1">
      <c r="B174" s="20"/>
      <c r="C174" s="20"/>
    </row>
    <row r="175" spans="2:3" ht="16.5" customHeight="1">
      <c r="B175" s="20"/>
      <c r="C175" s="20"/>
    </row>
    <row r="176" spans="2:3" ht="16.5" customHeight="1">
      <c r="B176" s="20"/>
      <c r="C176" s="20"/>
    </row>
    <row r="177" spans="2:3" ht="16.5" customHeight="1">
      <c r="B177" s="20"/>
      <c r="C177" s="20"/>
    </row>
    <row r="178" spans="2:3" ht="16.5" customHeight="1">
      <c r="B178" s="20"/>
      <c r="C178" s="20"/>
    </row>
    <row r="179" spans="2:3" ht="16.5" customHeight="1">
      <c r="B179" s="20"/>
      <c r="C179" s="20"/>
    </row>
    <row r="180" spans="2:3" ht="16.5" customHeight="1">
      <c r="B180" s="20"/>
      <c r="C180" s="20"/>
    </row>
    <row r="181" spans="2:3" ht="16.5" customHeight="1">
      <c r="B181" s="20"/>
      <c r="C181" s="20"/>
    </row>
    <row r="182" spans="2:3" ht="16.5" customHeight="1">
      <c r="B182" s="20"/>
      <c r="C182" s="20"/>
    </row>
    <row r="183" spans="2:3" ht="16.5" customHeight="1">
      <c r="B183" s="20"/>
      <c r="C183" s="20"/>
    </row>
    <row r="184" spans="2:3" ht="16.5" customHeight="1">
      <c r="B184" s="20"/>
      <c r="C184" s="20"/>
    </row>
    <row r="185" spans="2:3" ht="16.5" customHeight="1">
      <c r="B185" s="20"/>
      <c r="C185" s="20"/>
    </row>
    <row r="186" spans="2:3" ht="16.5" customHeight="1">
      <c r="B186" s="20"/>
      <c r="C186" s="20"/>
    </row>
    <row r="187" spans="2:3" ht="16.5" customHeight="1">
      <c r="B187" s="20"/>
      <c r="C187" s="20"/>
    </row>
    <row r="188" spans="2:3" ht="16.5" customHeight="1">
      <c r="B188" s="20"/>
      <c r="C188" s="20"/>
    </row>
    <row r="189" spans="2:3" ht="16.5" customHeight="1">
      <c r="B189" s="20"/>
      <c r="C189" s="20"/>
    </row>
    <row r="190" spans="2:3" ht="16.5" customHeight="1">
      <c r="B190" s="20"/>
      <c r="C190" s="20"/>
    </row>
    <row r="191" spans="2:3" ht="16.5" customHeight="1">
      <c r="B191" s="20"/>
      <c r="C191" s="20"/>
    </row>
    <row r="192" spans="2:3" ht="16.5" customHeight="1">
      <c r="B192" s="20"/>
      <c r="C192" s="20"/>
    </row>
    <row r="193" spans="2:3" ht="16.5" customHeight="1">
      <c r="B193" s="20"/>
      <c r="C193" s="20"/>
    </row>
    <row r="194" spans="2:3" ht="16.5" customHeight="1">
      <c r="B194" s="20"/>
      <c r="C194" s="20"/>
    </row>
    <row r="195" spans="2:3" ht="16.5" customHeight="1">
      <c r="B195" s="20"/>
      <c r="C195" s="20"/>
    </row>
    <row r="196" spans="2:3" ht="16.5" customHeight="1">
      <c r="B196" s="20"/>
      <c r="C196" s="20"/>
    </row>
    <row r="197" spans="2:3" ht="16.5" customHeight="1">
      <c r="B197" s="20"/>
      <c r="C197" s="20"/>
    </row>
    <row r="198" spans="2:3" ht="16.5" customHeight="1">
      <c r="B198" s="20"/>
      <c r="C198" s="20"/>
    </row>
    <row r="199" spans="2:3" ht="16.5" customHeight="1">
      <c r="B199" s="20"/>
      <c r="C199" s="20"/>
    </row>
    <row r="200" spans="2:3" ht="16.5" customHeight="1">
      <c r="B200" s="20"/>
      <c r="C200" s="20"/>
    </row>
    <row r="201" spans="2:3" ht="16.5" customHeight="1">
      <c r="B201" s="20"/>
      <c r="C201" s="20"/>
    </row>
    <row r="202" spans="2:3" ht="16.5" customHeight="1">
      <c r="B202" s="20"/>
      <c r="C202" s="20"/>
    </row>
    <row r="203" spans="2:3" ht="16.5" customHeight="1">
      <c r="B203" s="20"/>
      <c r="C203" s="20"/>
    </row>
    <row r="204" spans="2:3" ht="16.5" customHeight="1">
      <c r="B204" s="20"/>
      <c r="C204" s="20"/>
    </row>
    <row r="205" spans="2:3" ht="16.5" customHeight="1">
      <c r="B205" s="20"/>
      <c r="C205" s="20"/>
    </row>
    <row r="206" spans="2:3" ht="16.5" customHeight="1">
      <c r="B206" s="20"/>
      <c r="C206" s="20"/>
    </row>
    <row r="207" spans="2:3" ht="16.5" customHeight="1">
      <c r="B207" s="20"/>
      <c r="C207" s="20"/>
    </row>
    <row r="208" spans="2:3" ht="16.5" customHeight="1">
      <c r="B208" s="20"/>
      <c r="C208" s="20"/>
    </row>
    <row r="209" spans="2:3" ht="16.5" customHeight="1">
      <c r="B209" s="20"/>
      <c r="C209" s="20"/>
    </row>
    <row r="210" spans="2:3" ht="16.5" customHeight="1">
      <c r="B210" s="20"/>
      <c r="C210" s="20"/>
    </row>
    <row r="211" spans="2:3" ht="16.5" customHeight="1">
      <c r="B211" s="20"/>
      <c r="C211" s="20"/>
    </row>
    <row r="212" spans="2:3" ht="16.5" customHeight="1">
      <c r="B212" s="20"/>
      <c r="C212" s="20"/>
    </row>
    <row r="213" spans="2:3" ht="16.5" customHeight="1">
      <c r="B213" s="20"/>
      <c r="C213" s="20"/>
    </row>
    <row r="214" spans="2:3" ht="16.5" customHeight="1">
      <c r="B214" s="20"/>
      <c r="C214" s="20"/>
    </row>
    <row r="215" spans="2:3" ht="16.5" customHeight="1">
      <c r="B215" s="20"/>
      <c r="C215" s="20"/>
    </row>
    <row r="216" spans="2:3" ht="16.5" customHeight="1">
      <c r="B216" s="20"/>
      <c r="C216" s="20"/>
    </row>
    <row r="217" spans="2:3" ht="16.5" customHeight="1">
      <c r="B217" s="20"/>
      <c r="C217" s="20"/>
    </row>
    <row r="218" spans="2:3" ht="16.5" customHeight="1">
      <c r="B218" s="20"/>
      <c r="C218" s="20"/>
    </row>
    <row r="219" spans="2:3" ht="16.5" customHeight="1">
      <c r="B219" s="20"/>
      <c r="C219" s="20"/>
    </row>
    <row r="220" spans="2:3" ht="16.5" customHeight="1">
      <c r="B220" s="20"/>
      <c r="C220" s="20"/>
    </row>
    <row r="221" spans="2:3" ht="16.5" customHeight="1">
      <c r="B221" s="20"/>
      <c r="C221" s="20"/>
    </row>
    <row r="222" spans="2:3" ht="16.5" customHeight="1">
      <c r="B222" s="20"/>
      <c r="C222" s="20"/>
    </row>
    <row r="223" spans="2:3" ht="16.5" customHeight="1">
      <c r="B223" s="20"/>
      <c r="C223" s="20"/>
    </row>
    <row r="224" spans="2:3" ht="16.5" customHeight="1">
      <c r="B224" s="20"/>
      <c r="C224" s="20"/>
    </row>
    <row r="225" spans="2:3" ht="16.5" customHeight="1">
      <c r="B225" s="20"/>
      <c r="C225" s="20"/>
    </row>
    <row r="226" spans="2:3" ht="16.5" customHeight="1">
      <c r="B226" s="20"/>
      <c r="C226" s="20"/>
    </row>
    <row r="227" spans="2:3" ht="16.5" customHeight="1">
      <c r="B227" s="20"/>
      <c r="C227" s="20"/>
    </row>
    <row r="228" spans="2:3" ht="16.5" customHeight="1">
      <c r="B228" s="20"/>
      <c r="C228" s="20"/>
    </row>
    <row r="229" spans="2:3" ht="16.5" customHeight="1">
      <c r="B229" s="20"/>
      <c r="C229" s="20"/>
    </row>
    <row r="230" spans="2:3" ht="16.5" customHeight="1">
      <c r="B230" s="20"/>
      <c r="C230" s="20"/>
    </row>
    <row r="231" spans="2:3" ht="16.5" customHeight="1">
      <c r="B231" s="20"/>
      <c r="C231" s="20"/>
    </row>
    <row r="232" spans="2:3" ht="16.5" customHeight="1">
      <c r="B232" s="20"/>
      <c r="C232" s="20"/>
    </row>
    <row r="233" spans="2:3" ht="16.5" customHeight="1">
      <c r="B233" s="20"/>
      <c r="C233" s="20"/>
    </row>
    <row r="234" spans="2:3" ht="16.5" customHeight="1">
      <c r="B234" s="20"/>
      <c r="C234" s="20"/>
    </row>
    <row r="235" spans="2:3" ht="16.5" customHeight="1">
      <c r="B235" s="20"/>
      <c r="C235" s="20"/>
    </row>
    <row r="236" spans="2:3" ht="16.5" customHeight="1">
      <c r="B236" s="20"/>
      <c r="C236" s="20"/>
    </row>
    <row r="237" spans="2:3" ht="16.5" customHeight="1">
      <c r="B237" s="20"/>
      <c r="C237" s="20"/>
    </row>
    <row r="238" spans="2:3" ht="16.5" customHeight="1">
      <c r="B238" s="20"/>
      <c r="C238" s="20"/>
    </row>
    <row r="239" spans="2:3" ht="16.5" customHeight="1">
      <c r="B239" s="20"/>
      <c r="C239" s="20"/>
    </row>
    <row r="240" spans="2:3" ht="16.5" customHeight="1">
      <c r="B240" s="20"/>
      <c r="C240" s="20"/>
    </row>
    <row r="241" spans="2:3" ht="16.5" customHeight="1">
      <c r="B241" s="20"/>
      <c r="C241" s="20"/>
    </row>
    <row r="242" spans="2:3" ht="16.5" customHeight="1">
      <c r="B242" s="20"/>
      <c r="C242" s="20"/>
    </row>
    <row r="243" spans="2:3" ht="16.5" customHeight="1">
      <c r="B243" s="20"/>
      <c r="C243" s="20"/>
    </row>
    <row r="244" spans="2:3" ht="16.5" customHeight="1">
      <c r="B244" s="20"/>
      <c r="C244" s="20"/>
    </row>
    <row r="245" spans="2:3" ht="16.5" customHeight="1">
      <c r="B245" s="20"/>
      <c r="C245" s="20"/>
    </row>
    <row r="246" spans="2:3" ht="16.5" customHeight="1">
      <c r="B246" s="20"/>
      <c r="C246" s="20"/>
    </row>
    <row r="247" spans="2:3" ht="16.5" customHeight="1">
      <c r="B247" s="20"/>
      <c r="C247" s="20"/>
    </row>
    <row r="248" spans="2:3" ht="16.5" customHeight="1">
      <c r="B248" s="20"/>
      <c r="C248" s="20"/>
    </row>
    <row r="249" spans="2:3" ht="16.5" customHeight="1">
      <c r="B249" s="20"/>
      <c r="C249" s="20"/>
    </row>
    <row r="250" spans="2:3" ht="16.5" customHeight="1">
      <c r="B250" s="20"/>
      <c r="C250" s="20"/>
    </row>
    <row r="251" spans="2:3" ht="16.5" customHeight="1">
      <c r="B251" s="20"/>
      <c r="C251" s="20"/>
    </row>
    <row r="252" spans="2:3" ht="16.5" customHeight="1">
      <c r="B252" s="20"/>
      <c r="C252" s="20"/>
    </row>
    <row r="253" spans="2:3" ht="16.5" customHeight="1">
      <c r="B253" s="20"/>
      <c r="C253" s="20"/>
    </row>
    <row r="254" spans="2:3" ht="16.5" customHeight="1">
      <c r="B254" s="20"/>
      <c r="C254" s="20"/>
    </row>
    <row r="255" spans="2:3" ht="16.5" customHeight="1">
      <c r="B255" s="20"/>
      <c r="C255" s="20"/>
    </row>
    <row r="256" spans="2:3" ht="16.5" customHeight="1">
      <c r="B256" s="20"/>
      <c r="C256" s="20"/>
    </row>
    <row r="257" spans="2:3" ht="16.5" customHeight="1">
      <c r="B257" s="20"/>
      <c r="C257" s="20"/>
    </row>
    <row r="258" spans="2:3" ht="16.5" customHeight="1">
      <c r="B258" s="20"/>
      <c r="C258" s="20"/>
    </row>
    <row r="259" spans="2:3" ht="16.5" customHeight="1">
      <c r="B259" s="20"/>
      <c r="C259" s="20"/>
    </row>
    <row r="260" spans="2:3" ht="16.5" customHeight="1">
      <c r="B260" s="20"/>
      <c r="C260" s="20"/>
    </row>
    <row r="261" spans="2:3" ht="16.5" customHeight="1">
      <c r="B261" s="20"/>
      <c r="C261" s="20"/>
    </row>
    <row r="262" spans="2:3" ht="16.5" customHeight="1">
      <c r="B262" s="20"/>
      <c r="C262" s="20"/>
    </row>
    <row r="263" spans="2:3" ht="16.5" customHeight="1">
      <c r="B263" s="20"/>
      <c r="C263" s="20"/>
    </row>
    <row r="264" spans="2:3" ht="16.5" customHeight="1">
      <c r="B264" s="20"/>
      <c r="C264" s="20"/>
    </row>
    <row r="265" spans="2:3" ht="16.5" customHeight="1">
      <c r="B265" s="20"/>
      <c r="C265" s="20"/>
    </row>
    <row r="266" spans="2:3" ht="16.5" customHeight="1">
      <c r="B266" s="20"/>
      <c r="C266" s="20"/>
    </row>
    <row r="267" spans="2:3" ht="16.5" customHeight="1">
      <c r="B267" s="20"/>
      <c r="C267" s="20"/>
    </row>
    <row r="268" spans="2:3" ht="16.5" customHeight="1">
      <c r="B268" s="20"/>
      <c r="C268" s="20"/>
    </row>
    <row r="269" spans="2:3" ht="16.5" customHeight="1">
      <c r="B269" s="20"/>
      <c r="C269" s="20"/>
    </row>
    <row r="270" spans="2:3" ht="16.5" customHeight="1">
      <c r="B270" s="20"/>
      <c r="C270" s="20"/>
    </row>
    <row r="271" spans="2:3" ht="16.5" customHeight="1">
      <c r="B271" s="20"/>
      <c r="C271" s="20"/>
    </row>
    <row r="272" spans="2:3" ht="16.5" customHeight="1">
      <c r="B272" s="20"/>
      <c r="C272" s="20"/>
    </row>
    <row r="273" spans="2:3" ht="16.5" customHeight="1">
      <c r="B273" s="20"/>
      <c r="C273" s="20"/>
    </row>
    <row r="274" spans="2:3" ht="16.5" customHeight="1">
      <c r="B274" s="20"/>
      <c r="C274" s="20"/>
    </row>
    <row r="275" spans="2:3" ht="16.5" customHeight="1">
      <c r="B275" s="20"/>
      <c r="C275" s="20"/>
    </row>
    <row r="276" spans="2:3" ht="16.5" customHeight="1">
      <c r="B276" s="20"/>
      <c r="C276" s="20"/>
    </row>
    <row r="277" spans="2:3" ht="16.5" customHeight="1">
      <c r="B277" s="20"/>
      <c r="C277" s="20"/>
    </row>
    <row r="278" spans="2:3" ht="16.5" customHeight="1">
      <c r="B278" s="20"/>
      <c r="C278" s="20"/>
    </row>
    <row r="279" spans="2:3" ht="16.5" customHeight="1">
      <c r="B279" s="20"/>
      <c r="C279" s="20"/>
    </row>
    <row r="280" spans="2:3" ht="16.5" customHeight="1">
      <c r="B280" s="20"/>
      <c r="C280" s="20"/>
    </row>
    <row r="281" spans="2:3" ht="16.5" customHeight="1">
      <c r="B281" s="20"/>
      <c r="C281" s="20"/>
    </row>
    <row r="282" spans="2:3" ht="16.5" customHeight="1">
      <c r="B282" s="20"/>
      <c r="C282" s="20"/>
    </row>
  </sheetData>
  <sheetProtection algorithmName="SHA-512" hashValue="amajtSwWLdOGGgpIAfg/f0PcYgwxSpCxI92ummhADw59E5niS5FpVK2XsKtYzT13P+Z6qx1HO+Y7JuTKzl4W0A==" saltValue="U8MUB8OiJfVL3ANPXgs1Gg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baseColWidth="10" defaultRowHeight="15"/>
  <cols>
    <col min="2" max="2" width="23.28515625" bestFit="1" customWidth="1"/>
    <col min="3" max="3" width="19.7109375" bestFit="1" customWidth="1"/>
    <col min="4" max="4" width="19.7109375" customWidth="1"/>
    <col min="174" max="174" width="13.5703125" customWidth="1"/>
  </cols>
  <sheetData>
    <row r="1" spans="1:25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9" t="s">
        <v>543</v>
      </c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 t="s">
        <v>544</v>
      </c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384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385</v>
      </c>
      <c r="AU3" s="40" t="s">
        <v>386</v>
      </c>
      <c r="AV3" s="40" t="s">
        <v>386</v>
      </c>
      <c r="AW3" s="40" t="s">
        <v>386</v>
      </c>
      <c r="AX3" s="40" t="s">
        <v>386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387</v>
      </c>
      <c r="BD3" s="40" t="s">
        <v>496</v>
      </c>
      <c r="BE3" s="40" t="s">
        <v>496</v>
      </c>
      <c r="BF3" s="40" t="s">
        <v>496</v>
      </c>
      <c r="BG3" s="40" t="s">
        <v>388</v>
      </c>
      <c r="BH3" s="40" t="s">
        <v>388</v>
      </c>
      <c r="BI3" s="40" t="s">
        <v>388</v>
      </c>
      <c r="BJ3" s="40" t="s">
        <v>388</v>
      </c>
      <c r="BK3" s="40" t="s">
        <v>389</v>
      </c>
      <c r="BL3" s="40" t="s">
        <v>389</v>
      </c>
      <c r="BM3" s="40" t="s">
        <v>389</v>
      </c>
      <c r="BN3" s="40" t="s">
        <v>389</v>
      </c>
      <c r="BO3" s="40" t="s">
        <v>497</v>
      </c>
      <c r="BP3" s="40" t="s">
        <v>497</v>
      </c>
      <c r="BQ3" s="40" t="s">
        <v>497</v>
      </c>
      <c r="BR3" s="40" t="s">
        <v>497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498</v>
      </c>
      <c r="BX3" s="40" t="s">
        <v>499</v>
      </c>
      <c r="BY3" s="40" t="s">
        <v>499</v>
      </c>
      <c r="BZ3" s="40" t="s">
        <v>499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390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391</v>
      </c>
      <c r="CO3" s="40" t="s">
        <v>392</v>
      </c>
      <c r="CP3" s="40" t="s">
        <v>392</v>
      </c>
      <c r="CQ3" s="40" t="s">
        <v>392</v>
      </c>
      <c r="CR3" s="40" t="s">
        <v>500</v>
      </c>
      <c r="CS3" s="40" t="s">
        <v>500</v>
      </c>
      <c r="CT3" s="40" t="s">
        <v>500</v>
      </c>
      <c r="CU3" s="40" t="s">
        <v>501</v>
      </c>
      <c r="CV3" s="40" t="s">
        <v>501</v>
      </c>
      <c r="CW3" s="40" t="s">
        <v>501</v>
      </c>
      <c r="CX3" s="40" t="s">
        <v>501</v>
      </c>
      <c r="CY3" s="40" t="s">
        <v>393</v>
      </c>
      <c r="CZ3" s="40" t="s">
        <v>393</v>
      </c>
      <c r="DA3" s="40" t="s">
        <v>393</v>
      </c>
      <c r="DB3" s="40" t="s">
        <v>502</v>
      </c>
      <c r="DC3" s="40" t="s">
        <v>502</v>
      </c>
      <c r="DD3" s="40" t="s">
        <v>503</v>
      </c>
      <c r="DE3" s="40" t="s">
        <v>503</v>
      </c>
      <c r="DF3" s="40" t="s">
        <v>503</v>
      </c>
      <c r="DG3" s="40" t="s">
        <v>503</v>
      </c>
      <c r="DH3" s="40" t="s">
        <v>504</v>
      </c>
      <c r="DI3" s="40" t="s">
        <v>504</v>
      </c>
      <c r="DJ3" s="40" t="s">
        <v>504</v>
      </c>
      <c r="DK3" s="40" t="s">
        <v>504</v>
      </c>
      <c r="DL3" s="40" t="s">
        <v>505</v>
      </c>
      <c r="DM3" s="40" t="s">
        <v>505</v>
      </c>
      <c r="DN3" s="40" t="s">
        <v>505</v>
      </c>
      <c r="DO3" s="40" t="s">
        <v>505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520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506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491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394</v>
      </c>
      <c r="EK3" s="40" t="s">
        <v>492</v>
      </c>
      <c r="EL3" s="40" t="s">
        <v>492</v>
      </c>
      <c r="EM3" s="40" t="s">
        <v>492</v>
      </c>
      <c r="EN3" s="40" t="s">
        <v>492</v>
      </c>
      <c r="EO3" s="40" t="s">
        <v>492</v>
      </c>
      <c r="EP3" s="46" t="s">
        <v>384</v>
      </c>
      <c r="EQ3" s="46" t="s">
        <v>384</v>
      </c>
      <c r="ER3" s="46" t="s">
        <v>384</v>
      </c>
      <c r="ES3" s="46" t="s">
        <v>384</v>
      </c>
      <c r="ET3" s="46" t="s">
        <v>384</v>
      </c>
      <c r="EU3" s="46" t="s">
        <v>384</v>
      </c>
      <c r="EV3" s="46" t="s">
        <v>385</v>
      </c>
      <c r="EW3" s="46" t="s">
        <v>385</v>
      </c>
      <c r="EX3" s="46" t="s">
        <v>385</v>
      </c>
      <c r="EY3" s="46" t="s">
        <v>385</v>
      </c>
      <c r="EZ3" s="46" t="s">
        <v>385</v>
      </c>
      <c r="FA3" s="46" t="s">
        <v>386</v>
      </c>
      <c r="FB3" s="46" t="s">
        <v>386</v>
      </c>
      <c r="FC3" s="46" t="s">
        <v>386</v>
      </c>
      <c r="FD3" s="46" t="s">
        <v>386</v>
      </c>
      <c r="FE3" s="46" t="s">
        <v>387</v>
      </c>
      <c r="FF3" s="46" t="s">
        <v>387</v>
      </c>
      <c r="FG3" s="46" t="s">
        <v>387</v>
      </c>
      <c r="FH3" s="46" t="s">
        <v>387</v>
      </c>
      <c r="FI3" s="46" t="s">
        <v>387</v>
      </c>
      <c r="FJ3" s="46" t="s">
        <v>496</v>
      </c>
      <c r="FK3" s="46" t="s">
        <v>496</v>
      </c>
      <c r="FL3" s="46" t="s">
        <v>496</v>
      </c>
      <c r="FM3" s="46" t="s">
        <v>388</v>
      </c>
      <c r="FN3" s="46" t="s">
        <v>388</v>
      </c>
      <c r="FO3" s="46" t="s">
        <v>388</v>
      </c>
      <c r="FP3" s="46" t="s">
        <v>388</v>
      </c>
      <c r="FQ3" s="46" t="s">
        <v>389</v>
      </c>
      <c r="FR3" s="46" t="s">
        <v>389</v>
      </c>
      <c r="FS3" s="46" t="s">
        <v>389</v>
      </c>
      <c r="FT3" s="46" t="s">
        <v>389</v>
      </c>
      <c r="FU3" s="46" t="s">
        <v>497</v>
      </c>
      <c r="FV3" s="46" t="s">
        <v>497</v>
      </c>
      <c r="FW3" s="46" t="s">
        <v>497</v>
      </c>
      <c r="FX3" s="46" t="s">
        <v>497</v>
      </c>
      <c r="FY3" s="46" t="s">
        <v>498</v>
      </c>
      <c r="FZ3" s="46" t="s">
        <v>498</v>
      </c>
      <c r="GA3" s="46" t="s">
        <v>498</v>
      </c>
      <c r="GB3" s="46" t="s">
        <v>498</v>
      </c>
      <c r="GC3" s="46" t="s">
        <v>498</v>
      </c>
      <c r="GD3" s="46" t="s">
        <v>499</v>
      </c>
      <c r="GE3" s="46" t="s">
        <v>499</v>
      </c>
      <c r="GF3" s="46" t="s">
        <v>499</v>
      </c>
      <c r="GG3" s="46" t="s">
        <v>390</v>
      </c>
      <c r="GH3" s="46" t="s">
        <v>390</v>
      </c>
      <c r="GI3" s="46" t="s">
        <v>390</v>
      </c>
      <c r="GJ3" s="46" t="s">
        <v>390</v>
      </c>
      <c r="GK3" s="46" t="s">
        <v>390</v>
      </c>
      <c r="GL3" s="46" t="s">
        <v>390</v>
      </c>
      <c r="GM3" s="46" t="s">
        <v>391</v>
      </c>
      <c r="GN3" s="46" t="s">
        <v>391</v>
      </c>
      <c r="GO3" s="46" t="s">
        <v>391</v>
      </c>
      <c r="GP3" s="46" t="s">
        <v>391</v>
      </c>
      <c r="GQ3" s="46" t="s">
        <v>391</v>
      </c>
      <c r="GR3" s="46" t="s">
        <v>391</v>
      </c>
      <c r="GS3" s="46" t="s">
        <v>391</v>
      </c>
      <c r="GT3" s="46" t="s">
        <v>391</v>
      </c>
      <c r="GU3" s="46" t="s">
        <v>392</v>
      </c>
      <c r="GV3" s="46" t="s">
        <v>392</v>
      </c>
      <c r="GW3" s="46" t="s">
        <v>392</v>
      </c>
      <c r="GX3" s="46" t="s">
        <v>500</v>
      </c>
      <c r="GY3" s="46" t="s">
        <v>500</v>
      </c>
      <c r="GZ3" s="46" t="s">
        <v>500</v>
      </c>
      <c r="HA3" s="46" t="s">
        <v>501</v>
      </c>
      <c r="HB3" s="46" t="s">
        <v>501</v>
      </c>
      <c r="HC3" s="46" t="s">
        <v>501</v>
      </c>
      <c r="HD3" s="46" t="s">
        <v>501</v>
      </c>
      <c r="HE3" s="46" t="s">
        <v>393</v>
      </c>
      <c r="HF3" s="46" t="s">
        <v>393</v>
      </c>
      <c r="HG3" s="46" t="s">
        <v>393</v>
      </c>
      <c r="HH3" s="46" t="s">
        <v>502</v>
      </c>
      <c r="HI3" s="46" t="s">
        <v>502</v>
      </c>
      <c r="HJ3" s="46" t="s">
        <v>503</v>
      </c>
      <c r="HK3" s="46" t="s">
        <v>503</v>
      </c>
      <c r="HL3" s="46" t="s">
        <v>503</v>
      </c>
      <c r="HM3" s="46" t="s">
        <v>503</v>
      </c>
      <c r="HN3" s="46" t="s">
        <v>504</v>
      </c>
      <c r="HO3" s="46" t="s">
        <v>504</v>
      </c>
      <c r="HP3" s="46" t="s">
        <v>504</v>
      </c>
      <c r="HQ3" s="46" t="s">
        <v>504</v>
      </c>
      <c r="HR3" s="46" t="s">
        <v>505</v>
      </c>
      <c r="HS3" s="46" t="s">
        <v>505</v>
      </c>
      <c r="HT3" s="46" t="s">
        <v>505</v>
      </c>
      <c r="HU3" s="46" t="s">
        <v>505</v>
      </c>
      <c r="HV3" s="46" t="s">
        <v>520</v>
      </c>
      <c r="HW3" s="46" t="s">
        <v>520</v>
      </c>
      <c r="HX3" s="46" t="s">
        <v>520</v>
      </c>
      <c r="HY3" s="46" t="s">
        <v>520</v>
      </c>
      <c r="HZ3" s="46" t="s">
        <v>520</v>
      </c>
      <c r="IA3" s="46" t="s">
        <v>506</v>
      </c>
      <c r="IB3" s="46" t="s">
        <v>506</v>
      </c>
      <c r="IC3" s="46" t="s">
        <v>506</v>
      </c>
      <c r="ID3" s="46" t="s">
        <v>506</v>
      </c>
      <c r="IE3" s="46" t="s">
        <v>506</v>
      </c>
      <c r="IF3" s="46" t="s">
        <v>491</v>
      </c>
      <c r="IG3" s="46" t="s">
        <v>491</v>
      </c>
      <c r="IH3" s="46" t="s">
        <v>491</v>
      </c>
      <c r="II3" s="46" t="s">
        <v>491</v>
      </c>
      <c r="IJ3" s="46" t="s">
        <v>491</v>
      </c>
      <c r="IK3" s="46" t="s">
        <v>491</v>
      </c>
      <c r="IL3" s="46" t="s">
        <v>394</v>
      </c>
      <c r="IM3" s="46" t="s">
        <v>394</v>
      </c>
      <c r="IN3" s="46" t="s">
        <v>394</v>
      </c>
      <c r="IO3" s="46" t="s">
        <v>394</v>
      </c>
      <c r="IP3" s="46" t="s">
        <v>394</v>
      </c>
      <c r="IQ3" s="46" t="s">
        <v>492</v>
      </c>
      <c r="IR3" s="46" t="s">
        <v>492</v>
      </c>
      <c r="IS3" s="46" t="s">
        <v>492</v>
      </c>
      <c r="IT3" s="46" t="s">
        <v>492</v>
      </c>
      <c r="IU3" s="46" t="s">
        <v>492</v>
      </c>
    </row>
    <row r="4" spans="1:25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  <c r="AJ4" s="40" t="s">
        <v>395</v>
      </c>
      <c r="AK4" s="40" t="s">
        <v>396</v>
      </c>
      <c r="AL4" s="40" t="s">
        <v>397</v>
      </c>
      <c r="AM4" s="40" t="s">
        <v>398</v>
      </c>
      <c r="AN4" s="40" t="s">
        <v>399</v>
      </c>
      <c r="AO4" s="40" t="s">
        <v>400</v>
      </c>
      <c r="AP4" s="40" t="s">
        <v>401</v>
      </c>
      <c r="AQ4" s="40" t="s">
        <v>402</v>
      </c>
      <c r="AR4" s="40" t="s">
        <v>403</v>
      </c>
      <c r="AS4" s="40" t="s">
        <v>404</v>
      </c>
      <c r="AT4" s="40" t="s">
        <v>405</v>
      </c>
      <c r="AU4" s="40" t="s">
        <v>406</v>
      </c>
      <c r="AV4" s="40" t="s">
        <v>407</v>
      </c>
      <c r="AW4" s="40" t="s">
        <v>408</v>
      </c>
      <c r="AX4" s="40" t="s">
        <v>409</v>
      </c>
      <c r="AY4" s="40" t="s">
        <v>410</v>
      </c>
      <c r="AZ4" s="40" t="s">
        <v>380</v>
      </c>
      <c r="BA4" s="40" t="s">
        <v>381</v>
      </c>
      <c r="BB4" s="40" t="s">
        <v>382</v>
      </c>
      <c r="BC4" s="40" t="s">
        <v>383</v>
      </c>
      <c r="BD4" s="40" t="s">
        <v>411</v>
      </c>
      <c r="BE4" s="40" t="s">
        <v>412</v>
      </c>
      <c r="BF4" s="40" t="s">
        <v>413</v>
      </c>
      <c r="BG4" s="40" t="s">
        <v>414</v>
      </c>
      <c r="BH4" s="40" t="s">
        <v>415</v>
      </c>
      <c r="BI4" s="40" t="s">
        <v>416</v>
      </c>
      <c r="BJ4" s="40" t="s">
        <v>519</v>
      </c>
      <c r="BK4" s="40" t="s">
        <v>417</v>
      </c>
      <c r="BL4" s="40" t="s">
        <v>418</v>
      </c>
      <c r="BM4" s="40" t="s">
        <v>419</v>
      </c>
      <c r="BN4" s="40" t="s">
        <v>507</v>
      </c>
      <c r="BO4" s="40" t="s">
        <v>420</v>
      </c>
      <c r="BP4" s="40" t="s">
        <v>421</v>
      </c>
      <c r="BQ4" s="40" t="s">
        <v>422</v>
      </c>
      <c r="BR4" s="40" t="s">
        <v>423</v>
      </c>
      <c r="BS4" s="40" t="s">
        <v>424</v>
      </c>
      <c r="BT4" s="40" t="s">
        <v>508</v>
      </c>
      <c r="BU4" s="40" t="s">
        <v>425</v>
      </c>
      <c r="BV4" s="40" t="s">
        <v>426</v>
      </c>
      <c r="BW4" s="40" t="s">
        <v>509</v>
      </c>
      <c r="BX4" s="40" t="s">
        <v>427</v>
      </c>
      <c r="BY4" s="40" t="s">
        <v>428</v>
      </c>
      <c r="BZ4" s="40" t="s">
        <v>429</v>
      </c>
      <c r="CA4" s="40" t="s">
        <v>430</v>
      </c>
      <c r="CB4" s="40" t="s">
        <v>431</v>
      </c>
      <c r="CC4" s="40" t="s">
        <v>432</v>
      </c>
      <c r="CD4" s="40" t="s">
        <v>433</v>
      </c>
      <c r="CE4" s="40" t="s">
        <v>434</v>
      </c>
      <c r="CF4" s="40" t="s">
        <v>435</v>
      </c>
      <c r="CG4" s="40" t="s">
        <v>436</v>
      </c>
      <c r="CH4" s="40" t="s">
        <v>437</v>
      </c>
      <c r="CI4" s="40" t="s">
        <v>438</v>
      </c>
      <c r="CJ4" s="40" t="s">
        <v>439</v>
      </c>
      <c r="CK4" s="40" t="s">
        <v>440</v>
      </c>
      <c r="CL4" s="40" t="s">
        <v>441</v>
      </c>
      <c r="CM4" s="40" t="s">
        <v>442</v>
      </c>
      <c r="CN4" s="40" t="s">
        <v>443</v>
      </c>
      <c r="CO4" s="40" t="s">
        <v>444</v>
      </c>
      <c r="CP4" s="40" t="s">
        <v>484</v>
      </c>
      <c r="CQ4" s="40" t="s">
        <v>445</v>
      </c>
      <c r="CR4" s="40" t="s">
        <v>446</v>
      </c>
      <c r="CS4" s="40" t="s">
        <v>447</v>
      </c>
      <c r="CT4" s="40" t="s">
        <v>448</v>
      </c>
      <c r="CU4" s="40" t="s">
        <v>449</v>
      </c>
      <c r="CV4" s="40" t="s">
        <v>450</v>
      </c>
      <c r="CW4" s="40" t="s">
        <v>510</v>
      </c>
      <c r="CX4" s="40" t="s">
        <v>511</v>
      </c>
      <c r="CY4" s="40" t="s">
        <v>451</v>
      </c>
      <c r="CZ4" s="40" t="s">
        <v>533</v>
      </c>
      <c r="DA4" s="40" t="s">
        <v>535</v>
      </c>
      <c r="DB4" s="40" t="s">
        <v>452</v>
      </c>
      <c r="DC4" s="40" t="s">
        <v>453</v>
      </c>
      <c r="DD4" s="40" t="s">
        <v>454</v>
      </c>
      <c r="DE4" s="40" t="s">
        <v>455</v>
      </c>
      <c r="DF4" s="40" t="s">
        <v>456</v>
      </c>
      <c r="DG4" s="40" t="s">
        <v>457</v>
      </c>
      <c r="DH4" s="40" t="s">
        <v>458</v>
      </c>
      <c r="DI4" s="40" t="s">
        <v>459</v>
      </c>
      <c r="DJ4" s="40" t="s">
        <v>460</v>
      </c>
      <c r="DK4" s="40" t="s">
        <v>461</v>
      </c>
      <c r="DL4" s="40" t="s">
        <v>462</v>
      </c>
      <c r="DM4" s="40" t="s">
        <v>463</v>
      </c>
      <c r="DN4" s="40" t="s">
        <v>464</v>
      </c>
      <c r="DO4" s="40" t="s">
        <v>465</v>
      </c>
      <c r="DP4" s="40" t="s">
        <v>521</v>
      </c>
      <c r="DQ4" s="40" t="s">
        <v>522</v>
      </c>
      <c r="DR4" s="40" t="s">
        <v>523</v>
      </c>
      <c r="DS4" s="40" t="s">
        <v>524</v>
      </c>
      <c r="DT4" s="40" t="s">
        <v>525</v>
      </c>
      <c r="DU4" s="40" t="s">
        <v>466</v>
      </c>
      <c r="DV4" s="40" t="s">
        <v>467</v>
      </c>
      <c r="DW4" s="40" t="s">
        <v>468</v>
      </c>
      <c r="DX4" s="40" t="s">
        <v>469</v>
      </c>
      <c r="DY4" s="40" t="s">
        <v>470</v>
      </c>
      <c r="DZ4" s="40" t="s">
        <v>471</v>
      </c>
      <c r="EA4" s="40" t="s">
        <v>472</v>
      </c>
      <c r="EB4" s="40" t="s">
        <v>473</v>
      </c>
      <c r="EC4" s="40" t="s">
        <v>474</v>
      </c>
      <c r="ED4" s="40" t="s">
        <v>475</v>
      </c>
      <c r="EE4" s="40" t="s">
        <v>476</v>
      </c>
      <c r="EF4" s="40" t="s">
        <v>477</v>
      </c>
      <c r="EG4" s="40" t="s">
        <v>478</v>
      </c>
      <c r="EH4" s="40" t="s">
        <v>479</v>
      </c>
      <c r="EI4" s="40" t="s">
        <v>480</v>
      </c>
      <c r="EJ4" s="40" t="s">
        <v>481</v>
      </c>
      <c r="EK4" s="40" t="s">
        <v>493</v>
      </c>
      <c r="EL4" s="40" t="s">
        <v>494</v>
      </c>
      <c r="EM4" s="40" t="s">
        <v>495</v>
      </c>
      <c r="EN4" s="40" t="s">
        <v>531</v>
      </c>
      <c r="EO4" s="40" t="s">
        <v>532</v>
      </c>
      <c r="EP4" s="46" t="s">
        <v>395</v>
      </c>
      <c r="EQ4" s="46" t="s">
        <v>396</v>
      </c>
      <c r="ER4" s="46" t="s">
        <v>397</v>
      </c>
      <c r="ES4" s="46" t="s">
        <v>398</v>
      </c>
      <c r="ET4" s="46" t="s">
        <v>399</v>
      </c>
      <c r="EU4" s="46" t="s">
        <v>400</v>
      </c>
      <c r="EV4" s="46" t="s">
        <v>401</v>
      </c>
      <c r="EW4" s="46" t="s">
        <v>402</v>
      </c>
      <c r="EX4" s="46" t="s">
        <v>403</v>
      </c>
      <c r="EY4" s="46" t="s">
        <v>404</v>
      </c>
      <c r="EZ4" s="46" t="s">
        <v>405</v>
      </c>
      <c r="FA4" s="46" t="s">
        <v>406</v>
      </c>
      <c r="FB4" s="46" t="s">
        <v>407</v>
      </c>
      <c r="FC4" s="46" t="s">
        <v>408</v>
      </c>
      <c r="FD4" s="46" t="s">
        <v>409</v>
      </c>
      <c r="FE4" s="46" t="s">
        <v>410</v>
      </c>
      <c r="FF4" s="46" t="s">
        <v>380</v>
      </c>
      <c r="FG4" s="46" t="s">
        <v>381</v>
      </c>
      <c r="FH4" s="46" t="s">
        <v>382</v>
      </c>
      <c r="FI4" s="46" t="s">
        <v>383</v>
      </c>
      <c r="FJ4" s="46" t="s">
        <v>411</v>
      </c>
      <c r="FK4" s="46" t="s">
        <v>412</v>
      </c>
      <c r="FL4" s="46" t="s">
        <v>413</v>
      </c>
      <c r="FM4" s="46" t="s">
        <v>414</v>
      </c>
      <c r="FN4" s="46" t="s">
        <v>415</v>
      </c>
      <c r="FO4" s="46" t="s">
        <v>416</v>
      </c>
      <c r="FP4" s="46" t="s">
        <v>519</v>
      </c>
      <c r="FQ4" s="46" t="s">
        <v>417</v>
      </c>
      <c r="FR4" s="46" t="s">
        <v>418</v>
      </c>
      <c r="FS4" s="46" t="s">
        <v>419</v>
      </c>
      <c r="FT4" s="46" t="s">
        <v>507</v>
      </c>
      <c r="FU4" s="46" t="s">
        <v>420</v>
      </c>
      <c r="FV4" s="46" t="s">
        <v>421</v>
      </c>
      <c r="FW4" s="46" t="s">
        <v>422</v>
      </c>
      <c r="FX4" s="46" t="s">
        <v>423</v>
      </c>
      <c r="FY4" s="46" t="s">
        <v>424</v>
      </c>
      <c r="FZ4" s="46" t="s">
        <v>508</v>
      </c>
      <c r="GA4" s="46" t="s">
        <v>425</v>
      </c>
      <c r="GB4" s="46" t="s">
        <v>426</v>
      </c>
      <c r="GC4" s="46" t="s">
        <v>509</v>
      </c>
      <c r="GD4" s="46" t="s">
        <v>427</v>
      </c>
      <c r="GE4" s="46" t="s">
        <v>428</v>
      </c>
      <c r="GF4" s="46" t="s">
        <v>429</v>
      </c>
      <c r="GG4" s="46" t="s">
        <v>430</v>
      </c>
      <c r="GH4" s="46" t="s">
        <v>431</v>
      </c>
      <c r="GI4" s="46" t="s">
        <v>432</v>
      </c>
      <c r="GJ4" s="46" t="s">
        <v>433</v>
      </c>
      <c r="GK4" s="46" t="s">
        <v>434</v>
      </c>
      <c r="GL4" s="46" t="s">
        <v>435</v>
      </c>
      <c r="GM4" s="46" t="s">
        <v>436</v>
      </c>
      <c r="GN4" s="46" t="s">
        <v>437</v>
      </c>
      <c r="GO4" s="46" t="s">
        <v>438</v>
      </c>
      <c r="GP4" s="46" t="s">
        <v>439</v>
      </c>
      <c r="GQ4" s="46" t="s">
        <v>440</v>
      </c>
      <c r="GR4" s="46" t="s">
        <v>441</v>
      </c>
      <c r="GS4" s="46" t="s">
        <v>442</v>
      </c>
      <c r="GT4" s="46" t="s">
        <v>443</v>
      </c>
      <c r="GU4" s="46" t="s">
        <v>444</v>
      </c>
      <c r="GV4" s="46" t="s">
        <v>484</v>
      </c>
      <c r="GW4" s="46" t="s">
        <v>445</v>
      </c>
      <c r="GX4" s="46" t="s">
        <v>446</v>
      </c>
      <c r="GY4" s="46" t="s">
        <v>447</v>
      </c>
      <c r="GZ4" s="46" t="s">
        <v>448</v>
      </c>
      <c r="HA4" s="46" t="s">
        <v>449</v>
      </c>
      <c r="HB4" s="46" t="s">
        <v>450</v>
      </c>
      <c r="HC4" s="46" t="s">
        <v>510</v>
      </c>
      <c r="HD4" s="46" t="s">
        <v>511</v>
      </c>
      <c r="HE4" s="46" t="s">
        <v>451</v>
      </c>
      <c r="HF4" s="46" t="s">
        <v>533</v>
      </c>
      <c r="HG4" s="46" t="s">
        <v>535</v>
      </c>
      <c r="HH4" s="46" t="s">
        <v>452</v>
      </c>
      <c r="HI4" s="46" t="s">
        <v>453</v>
      </c>
      <c r="HJ4" s="46" t="s">
        <v>454</v>
      </c>
      <c r="HK4" s="46" t="s">
        <v>455</v>
      </c>
      <c r="HL4" s="46" t="s">
        <v>456</v>
      </c>
      <c r="HM4" s="46" t="s">
        <v>457</v>
      </c>
      <c r="HN4" s="46" t="s">
        <v>458</v>
      </c>
      <c r="HO4" s="46" t="s">
        <v>459</v>
      </c>
      <c r="HP4" s="46" t="s">
        <v>460</v>
      </c>
      <c r="HQ4" s="46" t="s">
        <v>461</v>
      </c>
      <c r="HR4" s="46" t="s">
        <v>462</v>
      </c>
      <c r="HS4" s="46" t="s">
        <v>463</v>
      </c>
      <c r="HT4" s="46" t="s">
        <v>464</v>
      </c>
      <c r="HU4" s="46" t="s">
        <v>465</v>
      </c>
      <c r="HV4" s="46" t="s">
        <v>521</v>
      </c>
      <c r="HW4" s="46" t="s">
        <v>522</v>
      </c>
      <c r="HX4" s="46" t="s">
        <v>523</v>
      </c>
      <c r="HY4" s="46" t="s">
        <v>524</v>
      </c>
      <c r="HZ4" s="46" t="s">
        <v>525</v>
      </c>
      <c r="IA4" s="46" t="s">
        <v>466</v>
      </c>
      <c r="IB4" s="46" t="s">
        <v>467</v>
      </c>
      <c r="IC4" s="46" t="s">
        <v>468</v>
      </c>
      <c r="ID4" s="46" t="s">
        <v>469</v>
      </c>
      <c r="IE4" s="46" t="s">
        <v>470</v>
      </c>
      <c r="IF4" s="46" t="s">
        <v>471</v>
      </c>
      <c r="IG4" s="46" t="s">
        <v>472</v>
      </c>
      <c r="IH4" s="46" t="s">
        <v>473</v>
      </c>
      <c r="II4" s="46" t="s">
        <v>474</v>
      </c>
      <c r="IJ4" s="46" t="s">
        <v>475</v>
      </c>
      <c r="IK4" s="46" t="s">
        <v>476</v>
      </c>
      <c r="IL4" s="46" t="s">
        <v>477</v>
      </c>
      <c r="IM4" s="46" t="s">
        <v>478</v>
      </c>
      <c r="IN4" s="46" t="s">
        <v>479</v>
      </c>
      <c r="IO4" s="46" t="s">
        <v>480</v>
      </c>
      <c r="IP4" s="46" t="s">
        <v>481</v>
      </c>
      <c r="IQ4" s="46" t="s">
        <v>493</v>
      </c>
      <c r="IR4" s="46" t="s">
        <v>494</v>
      </c>
      <c r="IS4" s="46" t="s">
        <v>495</v>
      </c>
      <c r="IT4" s="46" t="s">
        <v>531</v>
      </c>
      <c r="IU4" s="46" t="s">
        <v>532</v>
      </c>
    </row>
    <row r="5" spans="1:255">
      <c r="A5" s="34" t="s">
        <v>214</v>
      </c>
      <c r="B5" s="34" t="s">
        <v>81</v>
      </c>
      <c r="C5" s="35">
        <v>63.434811104959209</v>
      </c>
      <c r="D5" s="35" t="s">
        <v>189</v>
      </c>
      <c r="E5" s="35">
        <v>65.434005698392099</v>
      </c>
      <c r="F5" s="35">
        <v>72.921835492241627</v>
      </c>
      <c r="G5" s="35">
        <v>65.430397130262378</v>
      </c>
      <c r="H5" s="35">
        <v>61.43578769832687</v>
      </c>
      <c r="I5" s="35">
        <v>54.563979420964017</v>
      </c>
      <c r="J5" s="35">
        <v>60.822861189568258</v>
      </c>
      <c r="K5" s="35">
        <v>43.2560675134037</v>
      </c>
      <c r="L5" s="35">
        <v>57.034295233658902</v>
      </c>
      <c r="M5" s="35">
        <v>92.623873873873876</v>
      </c>
      <c r="N5" s="35">
        <v>61.537776200669803</v>
      </c>
      <c r="O5" s="35">
        <v>62.638022660946433</v>
      </c>
      <c r="P5" s="35">
        <v>75.513998707799885</v>
      </c>
      <c r="Q5" s="35">
        <v>77.271117554365958</v>
      </c>
      <c r="R5" s="35">
        <v>53.967771444187164</v>
      </c>
      <c r="S5" s="35">
        <v>91.919868001128819</v>
      </c>
      <c r="T5" s="35">
        <v>68.528584969284537</v>
      </c>
      <c r="U5" s="35">
        <v>72.355095608164277</v>
      </c>
      <c r="V5" s="35">
        <v>75.946910874049408</v>
      </c>
      <c r="W5" s="35">
        <v>66.834286861357853</v>
      </c>
      <c r="X5" s="35">
        <v>53.802401739638974</v>
      </c>
      <c r="Y5" s="35">
        <v>58.213290568101364</v>
      </c>
      <c r="Z5" s="35">
        <v>61.43578769832687</v>
      </c>
      <c r="AA5" s="35">
        <v>68.986397192821499</v>
      </c>
      <c r="AB5" s="35">
        <v>31.162768240969275</v>
      </c>
      <c r="AC5" s="35">
        <v>43.595539931265492</v>
      </c>
      <c r="AD5" s="35">
        <v>48.547776165457911</v>
      </c>
      <c r="AE5" s="35">
        <v>59.026459491079187</v>
      </c>
      <c r="AF5" s="35">
        <v>76.064935504190672</v>
      </c>
      <c r="AG5" s="35">
        <v>83.333333333333343</v>
      </c>
      <c r="AH5" s="35">
        <v>30.459376453586444</v>
      </c>
      <c r="AI5" s="35">
        <v>68.675873781784986</v>
      </c>
      <c r="AJ5" s="35">
        <v>70.567908242951887</v>
      </c>
      <c r="AK5" s="35">
        <v>0</v>
      </c>
      <c r="AL5" s="35">
        <v>17.433634198060858</v>
      </c>
      <c r="AM5" s="35">
        <v>75.355978310408005</v>
      </c>
      <c r="AN5" s="35">
        <v>42.037470201227912</v>
      </c>
      <c r="AO5" s="35">
        <v>54.141414127773544</v>
      </c>
      <c r="AP5" s="35">
        <v>49.948046047196641</v>
      </c>
      <c r="AQ5" s="35">
        <v>82.925953284804407</v>
      </c>
      <c r="AR5" s="35">
        <v>0</v>
      </c>
      <c r="AS5" s="35">
        <v>52.297476836293455</v>
      </c>
      <c r="AT5" s="35">
        <v>100</v>
      </c>
      <c r="AU5" s="35">
        <v>95.495495495495504</v>
      </c>
      <c r="AV5" s="35">
        <v>75</v>
      </c>
      <c r="AW5" s="35">
        <v>100</v>
      </c>
      <c r="AX5" s="35">
        <v>100</v>
      </c>
      <c r="AY5" s="35">
        <v>100</v>
      </c>
      <c r="AZ5" s="35">
        <v>66.478057408761231</v>
      </c>
      <c r="BA5" s="35">
        <v>55.985487282325842</v>
      </c>
      <c r="BB5" s="35">
        <v>70.74967455512089</v>
      </c>
      <c r="BC5" s="35">
        <v>14.475661757141065</v>
      </c>
      <c r="BD5" s="35">
        <v>76.903749458562814</v>
      </c>
      <c r="BE5" s="35">
        <v>11.410811438632621</v>
      </c>
      <c r="BF5" s="35">
        <v>99.599507085643864</v>
      </c>
      <c r="BG5" s="35">
        <v>100</v>
      </c>
      <c r="BH5" s="35">
        <v>62.626647602440663</v>
      </c>
      <c r="BI5" s="35">
        <v>39.429347228758864</v>
      </c>
      <c r="BJ5" s="35">
        <v>100</v>
      </c>
      <c r="BK5" s="35">
        <v>49.806451612903217</v>
      </c>
      <c r="BL5" s="35">
        <v>61.123190635637201</v>
      </c>
      <c r="BM5" s="35">
        <v>100</v>
      </c>
      <c r="BN5" s="35">
        <v>98.154827968923399</v>
      </c>
      <c r="BO5" s="35">
        <v>98.4</v>
      </c>
      <c r="BP5" s="35">
        <v>52.088305489260144</v>
      </c>
      <c r="BQ5" s="35">
        <v>65.382780287488472</v>
      </c>
      <c r="BR5" s="35">
        <v>0</v>
      </c>
      <c r="BS5" s="35">
        <v>99.067824551375779</v>
      </c>
      <c r="BT5" s="35">
        <v>92.804622243098834</v>
      </c>
      <c r="BU5" s="35">
        <v>99.443752554800028</v>
      </c>
      <c r="BV5" s="35">
        <v>69.551439241995027</v>
      </c>
      <c r="BW5" s="35">
        <v>98.731701414374498</v>
      </c>
      <c r="BX5" s="35">
        <v>100</v>
      </c>
      <c r="BY5" s="35">
        <v>99.723276589660685</v>
      </c>
      <c r="BZ5" s="35">
        <v>5.8624783181929034</v>
      </c>
      <c r="CA5" s="35">
        <v>76.340218218170037</v>
      </c>
      <c r="CB5" s="35">
        <v>65.495620116419715</v>
      </c>
      <c r="CC5" s="35">
        <v>79.494430692661354</v>
      </c>
      <c r="CD5" s="35">
        <v>73.534204667495374</v>
      </c>
      <c r="CE5" s="35">
        <v>56.098342817804657</v>
      </c>
      <c r="CF5" s="35">
        <v>83.167757136434517</v>
      </c>
      <c r="CG5" s="35">
        <v>86.821558516461835</v>
      </c>
      <c r="CH5" s="35">
        <v>82.833624110983422</v>
      </c>
      <c r="CI5" s="35">
        <v>68.580178653003387</v>
      </c>
      <c r="CJ5" s="35">
        <v>87.612860354895162</v>
      </c>
      <c r="CK5" s="35">
        <v>31.774976571404203</v>
      </c>
      <c r="CL5" s="35">
        <v>100</v>
      </c>
      <c r="CM5" s="35">
        <v>74.857439346228105</v>
      </c>
      <c r="CN5" s="35">
        <v>75.094649439419172</v>
      </c>
      <c r="CO5" s="35">
        <v>52.059380581626669</v>
      </c>
      <c r="CP5" s="35">
        <v>52.610146669113533</v>
      </c>
      <c r="CQ5" s="35">
        <v>95.833333333333343</v>
      </c>
      <c r="CR5" s="35">
        <v>61.49170549238265</v>
      </c>
      <c r="CS5" s="35">
        <v>54.521292142957392</v>
      </c>
      <c r="CT5" s="35">
        <v>45.394207583576893</v>
      </c>
      <c r="CU5" s="35">
        <v>72.881578016735716</v>
      </c>
      <c r="CV5" s="35">
        <v>46.404682274247492</v>
      </c>
      <c r="CW5" s="35">
        <v>48.683958837609516</v>
      </c>
      <c r="CX5" s="35">
        <v>64.88294314381271</v>
      </c>
      <c r="CY5" s="35">
        <v>92.348288111796734</v>
      </c>
      <c r="CZ5" s="35">
        <v>57.938144329896922</v>
      </c>
      <c r="DA5" s="35">
        <v>34.02093065328696</v>
      </c>
      <c r="DB5" s="35">
        <v>66.418935480662128</v>
      </c>
      <c r="DC5" s="35">
        <v>71.553858904980871</v>
      </c>
      <c r="DD5" s="35">
        <v>26.596734449606419</v>
      </c>
      <c r="DE5" s="35">
        <v>22.417467768737311</v>
      </c>
      <c r="DF5" s="35">
        <v>39.564324445935313</v>
      </c>
      <c r="DG5" s="35">
        <v>36.072546299598059</v>
      </c>
      <c r="DH5" s="35">
        <v>36.91958239059916</v>
      </c>
      <c r="DI5" s="35">
        <v>33.323953561554681</v>
      </c>
      <c r="DJ5" s="35">
        <v>48.907442104793802</v>
      </c>
      <c r="DK5" s="35">
        <v>55.231181668114317</v>
      </c>
      <c r="DL5" s="35">
        <v>32.25749066149983</v>
      </c>
      <c r="DM5" s="35">
        <v>57.819269574181945</v>
      </c>
      <c r="DN5" s="35">
        <v>72.495088408644406</v>
      </c>
      <c r="DO5" s="35">
        <v>31.619256017505474</v>
      </c>
      <c r="DP5" s="35">
        <v>62.363136004792551</v>
      </c>
      <c r="DQ5" s="35">
        <v>31.222151321196094</v>
      </c>
      <c r="DR5" s="35">
        <v>99.314050790696314</v>
      </c>
      <c r="DS5" s="35">
        <v>82.031761395678856</v>
      </c>
      <c r="DT5" s="35">
        <v>20.201197943032113</v>
      </c>
      <c r="DU5" s="35">
        <v>69.632000000000019</v>
      </c>
      <c r="DV5" s="35">
        <v>95.661157024793525</v>
      </c>
      <c r="DW5" s="35">
        <v>62.647374062165241</v>
      </c>
      <c r="DX5" s="35">
        <v>77.835759337220409</v>
      </c>
      <c r="DY5" s="35">
        <v>74.548387096774192</v>
      </c>
      <c r="DZ5" s="35">
        <v>100</v>
      </c>
      <c r="EA5" s="35">
        <v>100</v>
      </c>
      <c r="EB5" s="35">
        <v>100</v>
      </c>
      <c r="EC5" s="35">
        <v>0</v>
      </c>
      <c r="ED5" s="35">
        <v>100</v>
      </c>
      <c r="EE5" s="35">
        <v>100</v>
      </c>
      <c r="EF5" s="35">
        <v>70.43596000333892</v>
      </c>
      <c r="EG5" s="35">
        <v>57.403634794868672</v>
      </c>
      <c r="EH5" s="35">
        <v>5.3062617930826743</v>
      </c>
      <c r="EI5" s="35">
        <v>0</v>
      </c>
      <c r="EJ5" s="35">
        <v>19.151025676641961</v>
      </c>
      <c r="EK5" s="35">
        <v>100</v>
      </c>
      <c r="EL5" s="35">
        <v>100</v>
      </c>
      <c r="EM5" s="35">
        <v>51.583487685410176</v>
      </c>
      <c r="EN5" s="35">
        <v>43.100744805958385</v>
      </c>
      <c r="EO5" s="35">
        <v>48.695136417556391</v>
      </c>
      <c r="EP5" s="35">
        <v>15.078976137520263</v>
      </c>
      <c r="EQ5" s="35">
        <v>782.65685759936889</v>
      </c>
      <c r="ER5" s="35">
        <v>689.28319767087817</v>
      </c>
      <c r="ES5" s="35">
        <v>192.54692606372026</v>
      </c>
      <c r="ET5" s="35">
        <v>82.354408135687578</v>
      </c>
      <c r="EU5" s="35">
        <v>168.47856030575522</v>
      </c>
      <c r="EV5" s="35">
        <v>67.469618458402266</v>
      </c>
      <c r="EW5" s="35">
        <v>-0.89674522448996186</v>
      </c>
      <c r="EX5" s="35">
        <v>18.437015917689173</v>
      </c>
      <c r="EY5" s="35">
        <v>6.8729036149340743</v>
      </c>
      <c r="EZ5" s="35">
        <v>100</v>
      </c>
      <c r="FA5" s="35">
        <v>96</v>
      </c>
      <c r="FB5" s="35">
        <v>80</v>
      </c>
      <c r="FC5" s="35">
        <v>100</v>
      </c>
      <c r="FD5" s="35">
        <v>100</v>
      </c>
      <c r="FE5" s="35">
        <v>100</v>
      </c>
      <c r="FF5" s="35">
        <v>64.690778817106832</v>
      </c>
      <c r="FG5" s="35">
        <v>43.63009176619984</v>
      </c>
      <c r="FH5" s="35">
        <v>49.88226149992186</v>
      </c>
      <c r="FI5" s="35">
        <v>12.317834160000002</v>
      </c>
      <c r="FJ5" s="35">
        <v>98453.238369440718</v>
      </c>
      <c r="FK5" s="35">
        <v>32676.06415788268</v>
      </c>
      <c r="FL5" s="35">
        <v>3.01</v>
      </c>
      <c r="FM5" s="35">
        <v>100</v>
      </c>
      <c r="FN5" s="35">
        <v>7.26</v>
      </c>
      <c r="FO5" s="35">
        <v>-8.9806289563512109</v>
      </c>
      <c r="FP5" s="35">
        <v>1</v>
      </c>
      <c r="FQ5" s="35">
        <v>61.93</v>
      </c>
      <c r="FR5" s="26">
        <v>9247201.3491259702</v>
      </c>
      <c r="FS5" s="35">
        <v>1</v>
      </c>
      <c r="FT5" s="31">
        <v>6.9367369589345165</v>
      </c>
      <c r="FU5" s="35">
        <v>8.1999999999999993</v>
      </c>
      <c r="FV5" s="35">
        <v>80.7</v>
      </c>
      <c r="FW5" s="35">
        <v>167.705258007401</v>
      </c>
      <c r="FX5" s="26">
        <v>17326070</v>
      </c>
      <c r="FY5" s="35">
        <v>99.103340976089086</v>
      </c>
      <c r="FZ5" s="35">
        <v>97.709220438912538</v>
      </c>
      <c r="GA5" s="35">
        <v>99.907877497543396</v>
      </c>
      <c r="GB5" s="35">
        <v>92.398869963969872</v>
      </c>
      <c r="GC5" s="35">
        <v>99.06444480838519</v>
      </c>
      <c r="GD5" s="35">
        <v>100</v>
      </c>
      <c r="GE5" s="35">
        <v>99.723276589660685</v>
      </c>
      <c r="GF5" s="35">
        <v>1857.3609383762844</v>
      </c>
      <c r="GG5" s="35">
        <v>74.610286167975403</v>
      </c>
      <c r="GH5" s="35">
        <v>83.855272602116145</v>
      </c>
      <c r="GI5" s="35">
        <v>85.264555578508634</v>
      </c>
      <c r="GJ5" s="35">
        <v>73.534204667495374</v>
      </c>
      <c r="GK5" s="35">
        <v>71.542833584870451</v>
      </c>
      <c r="GL5" s="35">
        <v>96.257939605419665</v>
      </c>
      <c r="GM5" s="35">
        <v>96.075035335722845</v>
      </c>
      <c r="GN5" s="35">
        <v>87.353752540760993</v>
      </c>
      <c r="GO5" s="35">
        <v>86.407447692486855</v>
      </c>
      <c r="GP5" s="35">
        <v>93.658325115292314</v>
      </c>
      <c r="GQ5" s="35">
        <v>86.125465676554398</v>
      </c>
      <c r="GR5" s="35">
        <v>100</v>
      </c>
      <c r="GS5" s="35">
        <v>86.417450991220662</v>
      </c>
      <c r="GT5" s="35">
        <v>95.018860498185404</v>
      </c>
      <c r="GU5" s="35">
        <v>91.957705535538821</v>
      </c>
      <c r="GV5" s="35">
        <v>11.460013399171237</v>
      </c>
      <c r="GW5" s="35">
        <v>24</v>
      </c>
      <c r="GX5" s="35">
        <v>79.939813298395023</v>
      </c>
      <c r="GY5" s="35">
        <v>33.778250900753356</v>
      </c>
      <c r="GZ5" s="35">
        <v>38.985219456272517</v>
      </c>
      <c r="HA5" s="35">
        <v>69.335367040955404</v>
      </c>
      <c r="HB5" s="35">
        <v>40.217391304347828</v>
      </c>
      <c r="HC5" s="35">
        <v>15.064345738295318</v>
      </c>
      <c r="HD5" s="35">
        <v>78.260869565217391</v>
      </c>
      <c r="HE5" s="35">
        <v>82.321900839128858</v>
      </c>
      <c r="HF5" s="35">
        <v>10.309278350515465</v>
      </c>
      <c r="HG5" s="35">
        <v>48.160853821231179</v>
      </c>
      <c r="HH5" s="35">
        <v>6.8841393803424875</v>
      </c>
      <c r="HI5" s="35">
        <v>54.447604411392369</v>
      </c>
      <c r="HJ5" s="35">
        <v>132.84240104646091</v>
      </c>
      <c r="HK5" s="35">
        <v>35.156565411882504</v>
      </c>
      <c r="HL5" s="35">
        <v>47.332978053388885</v>
      </c>
      <c r="HM5" s="35">
        <v>302.81155628764753</v>
      </c>
      <c r="HN5" s="35">
        <v>6.2012499394409186</v>
      </c>
      <c r="HO5" s="35">
        <v>20.477044070862203</v>
      </c>
      <c r="HP5" s="35">
        <v>54.632366002939136</v>
      </c>
      <c r="HQ5" s="35">
        <v>74.964068278345692</v>
      </c>
      <c r="HR5" s="35">
        <v>15.783494105037514</v>
      </c>
      <c r="HS5" s="35">
        <v>13.218161683277962</v>
      </c>
      <c r="HT5" s="35">
        <v>103.2</v>
      </c>
      <c r="HU5" s="35">
        <v>92.9</v>
      </c>
      <c r="HV5" s="35">
        <v>49.50032587442972</v>
      </c>
      <c r="HW5" s="35">
        <v>37.127960026069957</v>
      </c>
      <c r="HX5" s="35">
        <v>99.724976232513924</v>
      </c>
      <c r="HY5" s="35">
        <v>85.800624745348358</v>
      </c>
      <c r="HZ5" s="35">
        <v>15.404726334374574</v>
      </c>
      <c r="IA5" s="35">
        <v>90.51</v>
      </c>
      <c r="IB5" s="35">
        <v>99.79</v>
      </c>
      <c r="IC5" s="35">
        <v>98.901393354769567</v>
      </c>
      <c r="ID5" s="35">
        <v>96.195326542840021</v>
      </c>
      <c r="IE5" s="35">
        <v>89.52</v>
      </c>
      <c r="IF5" s="35">
        <v>100</v>
      </c>
      <c r="IG5" s="35">
        <v>100</v>
      </c>
      <c r="IH5" s="35">
        <v>97.538364999999999</v>
      </c>
      <c r="II5" s="35">
        <v>45.553309230490271</v>
      </c>
      <c r="IJ5" s="35">
        <v>82</v>
      </c>
      <c r="IK5" s="26">
        <v>5622</v>
      </c>
      <c r="IL5" s="35">
        <v>3.5031376064545046</v>
      </c>
      <c r="IM5" s="35">
        <v>2.4709897610921501</v>
      </c>
      <c r="IN5" s="35">
        <v>-0.28911244263642011</v>
      </c>
      <c r="IO5" s="35">
        <v>-1</v>
      </c>
      <c r="IP5" s="35">
        <v>5.2666666666666666</v>
      </c>
      <c r="IQ5" s="35">
        <v>1483.1419819999969</v>
      </c>
      <c r="IR5" s="35">
        <v>747.08431099999746</v>
      </c>
      <c r="IS5" s="35">
        <v>292.66035599999981</v>
      </c>
      <c r="IT5" s="35">
        <v>116.33750000000002</v>
      </c>
      <c r="IU5" s="35">
        <v>128.11999999999998</v>
      </c>
    </row>
    <row r="6" spans="1:255">
      <c r="A6" s="34" t="s">
        <v>233</v>
      </c>
      <c r="B6" s="34" t="s">
        <v>82</v>
      </c>
      <c r="C6" s="35">
        <v>68.290981039991124</v>
      </c>
      <c r="D6" s="35" t="s">
        <v>566</v>
      </c>
      <c r="E6" s="35">
        <v>79.22172889343436</v>
      </c>
      <c r="F6" s="35">
        <v>75.198830076754902</v>
      </c>
      <c r="G6" s="35">
        <v>67.896096520100329</v>
      </c>
      <c r="H6" s="35">
        <v>84.105356686850428</v>
      </c>
      <c r="I6" s="35">
        <v>58.390121163035424</v>
      </c>
      <c r="J6" s="35">
        <v>44.933752899771264</v>
      </c>
      <c r="K6" s="35">
        <v>82.777122059601851</v>
      </c>
      <c r="L6" s="35">
        <v>84.58319067931302</v>
      </c>
      <c r="M6" s="35">
        <v>89.757882882882882</v>
      </c>
      <c r="N6" s="35">
        <v>52.741422599265221</v>
      </c>
      <c r="O6" s="35">
        <v>77.970755139543229</v>
      </c>
      <c r="P6" s="35">
        <v>87.5</v>
      </c>
      <c r="Q6" s="35">
        <v>49.836510249798728</v>
      </c>
      <c r="R6" s="35">
        <v>68.017306888745679</v>
      </c>
      <c r="S6" s="35">
        <v>93.938712484243212</v>
      </c>
      <c r="T6" s="35">
        <v>89.002790684231982</v>
      </c>
      <c r="U6" s="35">
        <v>69.233128951566471</v>
      </c>
      <c r="V6" s="35">
        <v>81.544845238009955</v>
      </c>
      <c r="W6" s="35">
        <v>61.49364223468563</v>
      </c>
      <c r="X6" s="35">
        <v>54.022749374176591</v>
      </c>
      <c r="Y6" s="35">
        <v>73.186116802063012</v>
      </c>
      <c r="Z6" s="35">
        <v>84.105356686850428</v>
      </c>
      <c r="AA6" s="35">
        <v>68.376986336804208</v>
      </c>
      <c r="AB6" s="35">
        <v>1.0248000925336533</v>
      </c>
      <c r="AC6" s="35">
        <v>59.546290533018897</v>
      </c>
      <c r="AD6" s="35">
        <v>66.810972814883911</v>
      </c>
      <c r="AE6" s="35">
        <v>66.219671529512553</v>
      </c>
      <c r="AF6" s="35">
        <v>88.362005671459301</v>
      </c>
      <c r="AG6" s="35">
        <v>83.333333333333343</v>
      </c>
      <c r="AH6" s="35">
        <v>11.915024307313756</v>
      </c>
      <c r="AI6" s="35">
        <v>39.552901058666677</v>
      </c>
      <c r="AJ6" s="35">
        <v>88.749097932973811</v>
      </c>
      <c r="AK6" s="35">
        <v>84.665853106728733</v>
      </c>
      <c r="AL6" s="35">
        <v>83.524261008239804</v>
      </c>
      <c r="AM6" s="35">
        <v>88.804375778839429</v>
      </c>
      <c r="AN6" s="35">
        <v>80.729536480754135</v>
      </c>
      <c r="AO6" s="35">
        <v>70.189608050075179</v>
      </c>
      <c r="AP6" s="35">
        <v>63.352793211252013</v>
      </c>
      <c r="AQ6" s="35">
        <v>88.018471832214146</v>
      </c>
      <c r="AR6" s="35">
        <v>83.883817344501779</v>
      </c>
      <c r="AS6" s="35">
        <v>87.660871008597113</v>
      </c>
      <c r="AT6" s="35">
        <v>100</v>
      </c>
      <c r="AU6" s="35">
        <v>94.031531531531527</v>
      </c>
      <c r="AV6" s="35">
        <v>65</v>
      </c>
      <c r="AW6" s="35">
        <v>100</v>
      </c>
      <c r="AX6" s="35">
        <v>100</v>
      </c>
      <c r="AY6" s="35">
        <v>100</v>
      </c>
      <c r="AZ6" s="35">
        <v>57.653427963535201</v>
      </c>
      <c r="BA6" s="35">
        <v>28.798398098935056</v>
      </c>
      <c r="BB6" s="35">
        <v>66.364479905404679</v>
      </c>
      <c r="BC6" s="35">
        <v>10.890807028451139</v>
      </c>
      <c r="BD6" s="35">
        <v>69.224065289257666</v>
      </c>
      <c r="BE6" s="35">
        <v>64.688200129372035</v>
      </c>
      <c r="BF6" s="35">
        <v>100</v>
      </c>
      <c r="BG6" s="35">
        <v>100</v>
      </c>
      <c r="BH6" s="35">
        <v>100</v>
      </c>
      <c r="BI6" s="35">
        <v>50</v>
      </c>
      <c r="BJ6" s="35">
        <v>100</v>
      </c>
      <c r="BK6" s="35">
        <v>82.322580645161295</v>
      </c>
      <c r="BL6" s="35">
        <v>60.719458535024998</v>
      </c>
      <c r="BM6" s="35">
        <v>0</v>
      </c>
      <c r="BN6" s="35">
        <v>56.30400181900864</v>
      </c>
      <c r="BO6" s="35">
        <v>98.738461538461536</v>
      </c>
      <c r="BP6" s="35">
        <v>54.23627684964201</v>
      </c>
      <c r="BQ6" s="35">
        <v>44.532139480762197</v>
      </c>
      <c r="BR6" s="35">
        <v>74.56234968611696</v>
      </c>
      <c r="BS6" s="35">
        <v>85.070673174640405</v>
      </c>
      <c r="BT6" s="35">
        <v>96.748350041394531</v>
      </c>
      <c r="BU6" s="35">
        <v>99.656158333083255</v>
      </c>
      <c r="BV6" s="35">
        <v>88.381245746460152</v>
      </c>
      <c r="BW6" s="35">
        <v>99.837135125637715</v>
      </c>
      <c r="BX6" s="35">
        <v>100</v>
      </c>
      <c r="BY6" s="35">
        <v>100</v>
      </c>
      <c r="BZ6" s="35">
        <v>67.008372052695947</v>
      </c>
      <c r="CA6" s="35">
        <v>77.54236926851857</v>
      </c>
      <c r="CB6" s="35">
        <v>70.858563402957245</v>
      </c>
      <c r="CC6" s="35">
        <v>64.264468618960549</v>
      </c>
      <c r="CD6" s="35">
        <v>76.665182525800233</v>
      </c>
      <c r="CE6" s="35">
        <v>42.802982992001006</v>
      </c>
      <c r="CF6" s="35">
        <v>83.265206901161221</v>
      </c>
      <c r="CG6" s="35">
        <v>84.041427938483722</v>
      </c>
      <c r="CH6" s="35">
        <v>93.67200299374278</v>
      </c>
      <c r="CI6" s="35">
        <v>84.964023442653982</v>
      </c>
      <c r="CJ6" s="35">
        <v>69.221989453452565</v>
      </c>
      <c r="CK6" s="35">
        <v>86.041777664734695</v>
      </c>
      <c r="CL6" s="35">
        <v>85.682656826568277</v>
      </c>
      <c r="CM6" s="35">
        <v>78.686325356185165</v>
      </c>
      <c r="CN6" s="35">
        <v>70.048558228258472</v>
      </c>
      <c r="CO6" s="35">
        <v>59.917773115480642</v>
      </c>
      <c r="CP6" s="35">
        <v>32.896486921909577</v>
      </c>
      <c r="CQ6" s="35">
        <v>91.666666666666657</v>
      </c>
      <c r="CR6" s="35">
        <v>48.673156369388103</v>
      </c>
      <c r="CS6" s="35">
        <v>66.804601916311412</v>
      </c>
      <c r="CT6" s="35">
        <v>46.590489836830244</v>
      </c>
      <c r="CU6" s="35">
        <v>80.341637539854133</v>
      </c>
      <c r="CV6" s="35">
        <v>67.307692307692307</v>
      </c>
      <c r="CW6" s="35">
        <v>72.018214283782527</v>
      </c>
      <c r="CX6" s="35">
        <v>73.076923076923094</v>
      </c>
      <c r="CY6" s="35">
        <v>89.534988872988649</v>
      </c>
      <c r="CZ6" s="35">
        <v>80.266021765417008</v>
      </c>
      <c r="DA6" s="35">
        <v>82.51505942214564</v>
      </c>
      <c r="DB6" s="35">
        <v>70.195486726779194</v>
      </c>
      <c r="DC6" s="35">
        <v>66.558485946829208</v>
      </c>
      <c r="DD6" s="35">
        <v>0.59581894594745766</v>
      </c>
      <c r="DE6" s="35">
        <v>0</v>
      </c>
      <c r="DF6" s="35">
        <v>0</v>
      </c>
      <c r="DG6" s="35">
        <v>3.5033814241871553</v>
      </c>
      <c r="DH6" s="35">
        <v>63.041462380161207</v>
      </c>
      <c r="DI6" s="35">
        <v>39.31393488552969</v>
      </c>
      <c r="DJ6" s="35">
        <v>66.607360804235356</v>
      </c>
      <c r="DK6" s="35">
        <v>69.222404062149351</v>
      </c>
      <c r="DL6" s="35">
        <v>73.375557388502216</v>
      </c>
      <c r="DM6" s="35">
        <v>73.427515860002245</v>
      </c>
      <c r="DN6" s="35">
        <v>89.587426326129673</v>
      </c>
      <c r="DO6" s="35">
        <v>30.853391684901531</v>
      </c>
      <c r="DP6" s="35">
        <v>48.410717516510672</v>
      </c>
      <c r="DQ6" s="35">
        <v>58.30269478394731</v>
      </c>
      <c r="DR6" s="35">
        <v>100</v>
      </c>
      <c r="DS6" s="35">
        <v>97.698859209037238</v>
      </c>
      <c r="DT6" s="35">
        <v>26.686086138067576</v>
      </c>
      <c r="DU6" s="35">
        <v>84.063999999999979</v>
      </c>
      <c r="DV6" s="35">
        <v>95.247933884297439</v>
      </c>
      <c r="DW6" s="35">
        <v>100</v>
      </c>
      <c r="DX6" s="35">
        <v>71.65938479557974</v>
      </c>
      <c r="DY6" s="35">
        <v>90.838709677419345</v>
      </c>
      <c r="DZ6" s="35">
        <v>100</v>
      </c>
      <c r="EA6" s="35">
        <v>100</v>
      </c>
      <c r="EB6" s="35">
        <v>100</v>
      </c>
      <c r="EC6" s="35">
        <v>0</v>
      </c>
      <c r="ED6" s="35">
        <v>100</v>
      </c>
      <c r="EE6" s="35">
        <v>100</v>
      </c>
      <c r="EF6" s="35">
        <v>38.447203794548415</v>
      </c>
      <c r="EG6" s="35">
        <v>18.060255584191577</v>
      </c>
      <c r="EH6" s="35">
        <v>1.6683638339530122</v>
      </c>
      <c r="EI6" s="35">
        <v>0</v>
      </c>
      <c r="EJ6" s="35">
        <v>1.3992983238757741</v>
      </c>
      <c r="EK6" s="35">
        <v>65.602770683293414</v>
      </c>
      <c r="EL6" s="35">
        <v>40.00972731435445</v>
      </c>
      <c r="EM6" s="35">
        <v>0.35612607217075853</v>
      </c>
      <c r="EN6" s="35">
        <v>43.100744805958385</v>
      </c>
      <c r="EO6" s="35">
        <v>48.695136417556391</v>
      </c>
      <c r="EP6" s="35">
        <v>5.7641871055134448</v>
      </c>
      <c r="EQ6" s="35">
        <v>123.93002276853908</v>
      </c>
      <c r="ER6" s="35">
        <v>165.72037928351153</v>
      </c>
      <c r="ES6" s="35">
        <v>108.07850822837709</v>
      </c>
      <c r="ET6" s="35">
        <v>27.379888751188865</v>
      </c>
      <c r="EU6" s="35">
        <v>109.51955500475546</v>
      </c>
      <c r="EV6" s="35">
        <v>71.553235193015595</v>
      </c>
      <c r="EW6" s="35">
        <v>-0.29224436889006711</v>
      </c>
      <c r="EX6" s="35">
        <v>72.653845192560297</v>
      </c>
      <c r="EY6" s="35">
        <v>14.815819471322889</v>
      </c>
      <c r="EZ6" s="35">
        <v>100</v>
      </c>
      <c r="FA6" s="35">
        <v>94.7</v>
      </c>
      <c r="FB6" s="35">
        <v>72</v>
      </c>
      <c r="FC6" s="35">
        <v>100</v>
      </c>
      <c r="FD6" s="35">
        <v>100</v>
      </c>
      <c r="FE6" s="35">
        <v>100</v>
      </c>
      <c r="FF6" s="35">
        <v>56.103401660854232</v>
      </c>
      <c r="FG6" s="35">
        <v>22.442901058266774</v>
      </c>
      <c r="FH6" s="35">
        <v>46.790467401635517</v>
      </c>
      <c r="FI6" s="35">
        <v>9.2673590400000005</v>
      </c>
      <c r="FJ6" s="35">
        <v>89152.336527653693</v>
      </c>
      <c r="FK6" s="35">
        <v>147919.89007205234</v>
      </c>
      <c r="FL6" s="35">
        <v>2.62</v>
      </c>
      <c r="FM6" s="35">
        <v>100</v>
      </c>
      <c r="FN6" s="35">
        <v>59.79</v>
      </c>
      <c r="FO6" s="35">
        <v>0</v>
      </c>
      <c r="FP6" s="35">
        <v>1</v>
      </c>
      <c r="FQ6" s="35">
        <v>84.61</v>
      </c>
      <c r="FR6" s="26">
        <v>9191571.3836402912</v>
      </c>
      <c r="FS6" s="35">
        <v>0</v>
      </c>
      <c r="FT6" s="31">
        <v>3.9790814006366535</v>
      </c>
      <c r="FU6" s="35">
        <v>7.1</v>
      </c>
      <c r="FV6" s="35">
        <v>77.099999999999994</v>
      </c>
      <c r="FW6" s="35">
        <v>202.33363528905099</v>
      </c>
      <c r="FX6" s="26">
        <v>1456406</v>
      </c>
      <c r="FY6" s="35">
        <v>93.048097465211612</v>
      </c>
      <c r="FZ6" s="35">
        <v>98.77013684392864</v>
      </c>
      <c r="GA6" s="35">
        <v>99.936485940296791</v>
      </c>
      <c r="GB6" s="35">
        <v>96.64530284658467</v>
      </c>
      <c r="GC6" s="35">
        <v>99.849875858883308</v>
      </c>
      <c r="GD6" s="35">
        <v>100</v>
      </c>
      <c r="GE6" s="35">
        <v>100</v>
      </c>
      <c r="GF6" s="35">
        <v>21229.713107617375</v>
      </c>
      <c r="GG6" s="35">
        <v>75.427834894236398</v>
      </c>
      <c r="GH6" s="35">
        <v>86.364613668485006</v>
      </c>
      <c r="GI6" s="35">
        <v>82.70508329318757</v>
      </c>
      <c r="GJ6" s="35">
        <v>76.665182525800233</v>
      </c>
      <c r="GK6" s="35">
        <v>62.924747357698038</v>
      </c>
      <c r="GL6" s="35">
        <v>96.278615724357707</v>
      </c>
      <c r="GM6" s="35">
        <v>95.247022835589874</v>
      </c>
      <c r="GN6" s="35">
        <v>95.338246314782467</v>
      </c>
      <c r="GO6" s="35">
        <v>93.495274986030324</v>
      </c>
      <c r="GP6" s="35">
        <v>85.167713720353618</v>
      </c>
      <c r="GQ6" s="35">
        <v>97.161395846384551</v>
      </c>
      <c r="GR6" s="35">
        <v>97.325370946788709</v>
      </c>
      <c r="GS6" s="35">
        <v>88.186435982476794</v>
      </c>
      <c r="GT6" s="35">
        <v>94.009628196855942</v>
      </c>
      <c r="GU6" s="35">
        <v>104.24389398926036</v>
      </c>
      <c r="GV6" s="35">
        <v>-15.15578739602425</v>
      </c>
      <c r="GW6" s="35">
        <v>23</v>
      </c>
      <c r="GX6" s="35">
        <v>74.415381950459036</v>
      </c>
      <c r="GY6" s="35">
        <v>39.88105548819216</v>
      </c>
      <c r="GZ6" s="35">
        <v>39.684739303654951</v>
      </c>
      <c r="HA6" s="35">
        <v>75.487349647449193</v>
      </c>
      <c r="HB6" s="35">
        <v>58.333333333333336</v>
      </c>
      <c r="HC6" s="35">
        <v>9.930212765957446</v>
      </c>
      <c r="HD6" s="35">
        <v>83.333333333333343</v>
      </c>
      <c r="HE6" s="35">
        <v>81.337246105546029</v>
      </c>
      <c r="HF6" s="35">
        <v>4.8367593712212811</v>
      </c>
      <c r="HG6" s="35">
        <v>77.172958735733104</v>
      </c>
      <c r="HH6" s="35">
        <v>7.0484866468842728</v>
      </c>
      <c r="HI6" s="35">
        <v>52.456810885185753</v>
      </c>
      <c r="HJ6" s="35">
        <v>2.9759299781181618</v>
      </c>
      <c r="HK6" s="35">
        <v>0</v>
      </c>
      <c r="HL6" s="35">
        <v>0</v>
      </c>
      <c r="HM6" s="35">
        <v>29.409190371991247</v>
      </c>
      <c r="HN6" s="35">
        <v>9.8905908096280086</v>
      </c>
      <c r="HO6" s="35">
        <v>23.719912472647703</v>
      </c>
      <c r="HP6" s="35">
        <v>70.809628008752739</v>
      </c>
      <c r="HQ6" s="35">
        <v>92.954048140043767</v>
      </c>
      <c r="HR6" s="35">
        <v>11.137176938369782</v>
      </c>
      <c r="HS6" s="35">
        <v>10.87696335078534</v>
      </c>
      <c r="HT6" s="35">
        <v>111.9</v>
      </c>
      <c r="HU6" s="35">
        <v>92.2</v>
      </c>
      <c r="HV6" s="35">
        <v>38.425686172967374</v>
      </c>
      <c r="HW6" s="35">
        <v>60.435007767995849</v>
      </c>
      <c r="HX6" s="35">
        <v>100</v>
      </c>
      <c r="HY6" s="35">
        <v>98.125669403784372</v>
      </c>
      <c r="HZ6" s="35">
        <v>20.34987504462692</v>
      </c>
      <c r="IA6" s="35">
        <v>95.02</v>
      </c>
      <c r="IB6" s="35">
        <v>99.77</v>
      </c>
      <c r="IC6" s="35">
        <v>100</v>
      </c>
      <c r="ID6" s="35">
        <v>95.255474452554751</v>
      </c>
      <c r="IE6" s="35">
        <v>94.57</v>
      </c>
      <c r="IF6" s="35">
        <v>100</v>
      </c>
      <c r="IG6" s="35">
        <v>100</v>
      </c>
      <c r="IH6" s="35">
        <v>97.538364999999999</v>
      </c>
      <c r="II6" s="35">
        <v>45.553309230490271</v>
      </c>
      <c r="IJ6" s="35">
        <v>82</v>
      </c>
      <c r="IK6" s="26">
        <v>5622</v>
      </c>
      <c r="IL6" s="35">
        <v>1.9142650043490868</v>
      </c>
      <c r="IM6" s="35">
        <v>0.1029605998415053</v>
      </c>
      <c r="IN6" s="35">
        <v>-0.77648688719830838</v>
      </c>
      <c r="IO6" s="35">
        <v>-1</v>
      </c>
      <c r="IP6" s="35">
        <v>-0.54211663066954641</v>
      </c>
      <c r="IQ6" s="35">
        <v>588.709240999999</v>
      </c>
      <c r="IR6" s="35">
        <v>304.45465000000002</v>
      </c>
      <c r="IS6" s="35">
        <v>2.3031779999999999</v>
      </c>
      <c r="IT6" s="35">
        <v>116.33750000000002</v>
      </c>
      <c r="IU6" s="35">
        <v>128.11999999999998</v>
      </c>
    </row>
    <row r="7" spans="1:255">
      <c r="A7" s="34" t="s">
        <v>230</v>
      </c>
      <c r="B7" s="34" t="s">
        <v>16</v>
      </c>
      <c r="C7" s="35">
        <v>59.158384110394699</v>
      </c>
      <c r="D7" s="35" t="s">
        <v>189</v>
      </c>
      <c r="E7" s="35">
        <v>73.290818593428583</v>
      </c>
      <c r="F7" s="35">
        <v>64.934453595652215</v>
      </c>
      <c r="G7" s="35">
        <v>64.154933773148741</v>
      </c>
      <c r="H7" s="35">
        <v>68.647264023331772</v>
      </c>
      <c r="I7" s="35">
        <v>46.017353090252961</v>
      </c>
      <c r="J7" s="35">
        <v>37.905481586553975</v>
      </c>
      <c r="K7" s="35">
        <v>81.758806119515611</v>
      </c>
      <c r="L7" s="35">
        <v>81.792547768367129</v>
      </c>
      <c r="M7" s="35">
        <v>73.332955860888831</v>
      </c>
      <c r="N7" s="35">
        <v>88.679758254436848</v>
      </c>
      <c r="O7" s="35">
        <v>36.273303608084177</v>
      </c>
      <c r="P7" s="35">
        <v>77.907539949278899</v>
      </c>
      <c r="Q7" s="35">
        <v>23.314232942256496</v>
      </c>
      <c r="R7" s="35">
        <v>72.85899559272174</v>
      </c>
      <c r="S7" s="35">
        <v>96.436569031271674</v>
      </c>
      <c r="T7" s="35">
        <v>67.128016816358951</v>
      </c>
      <c r="U7" s="35">
        <v>73.472933343386032</v>
      </c>
      <c r="V7" s="35">
        <v>77.376217890300268</v>
      </c>
      <c r="W7" s="35">
        <v>54.835661421418493</v>
      </c>
      <c r="X7" s="35">
        <v>58.660837956157522</v>
      </c>
      <c r="Y7" s="35">
        <v>56.429018254481413</v>
      </c>
      <c r="Z7" s="35">
        <v>68.647264023331772</v>
      </c>
      <c r="AA7" s="35">
        <v>60.108482311893042</v>
      </c>
      <c r="AB7" s="35">
        <v>9.4289057867973778</v>
      </c>
      <c r="AC7" s="35">
        <v>31.296211124282546</v>
      </c>
      <c r="AD7" s="35">
        <v>41.708174573378734</v>
      </c>
      <c r="AE7" s="35">
        <v>54.802602890544769</v>
      </c>
      <c r="AF7" s="35">
        <v>78.759741854621254</v>
      </c>
      <c r="AG7" s="35">
        <v>77.050712930705572</v>
      </c>
      <c r="AH7" s="35">
        <v>6.3293866867489044</v>
      </c>
      <c r="AI7" s="35">
        <v>30.336345142207456</v>
      </c>
      <c r="AJ7" s="35">
        <v>79.917702626335583</v>
      </c>
      <c r="AK7" s="35">
        <v>75.733160107913235</v>
      </c>
      <c r="AL7" s="35">
        <v>91.559667764014492</v>
      </c>
      <c r="AM7" s="35">
        <v>96.31423679983557</v>
      </c>
      <c r="AN7" s="35">
        <v>64.951457509373085</v>
      </c>
      <c r="AO7" s="35">
        <v>82.076611909621718</v>
      </c>
      <c r="AP7" s="35">
        <v>53.67579109284997</v>
      </c>
      <c r="AQ7" s="35">
        <v>87.209967826545025</v>
      </c>
      <c r="AR7" s="35">
        <v>100</v>
      </c>
      <c r="AS7" s="35">
        <v>68.076979922440657</v>
      </c>
      <c r="AT7" s="35">
        <v>100</v>
      </c>
      <c r="AU7" s="35">
        <v>81.711711711711715</v>
      </c>
      <c r="AV7" s="35">
        <v>20</v>
      </c>
      <c r="AW7" s="35">
        <v>100</v>
      </c>
      <c r="AX7" s="35">
        <v>91.620111731843579</v>
      </c>
      <c r="AY7" s="35">
        <v>100</v>
      </c>
      <c r="AZ7" s="35">
        <v>78.885115607586357</v>
      </c>
      <c r="BA7" s="35">
        <v>100</v>
      </c>
      <c r="BB7" s="35">
        <v>100</v>
      </c>
      <c r="BC7" s="35">
        <v>64.513675664597883</v>
      </c>
      <c r="BD7" s="35">
        <v>16.964640021906366</v>
      </c>
      <c r="BE7" s="35">
        <v>1.4054864523769572</v>
      </c>
      <c r="BF7" s="35">
        <v>90.449784349969192</v>
      </c>
      <c r="BG7" s="35">
        <v>100</v>
      </c>
      <c r="BH7" s="35">
        <v>61.851148761524236</v>
      </c>
      <c r="BI7" s="35">
        <v>49.779011035591338</v>
      </c>
      <c r="BJ7" s="35">
        <v>100</v>
      </c>
      <c r="BK7" s="35">
        <v>46.637992831541219</v>
      </c>
      <c r="BL7" s="35">
        <v>27.335755508757593</v>
      </c>
      <c r="BM7" s="35">
        <v>0</v>
      </c>
      <c r="BN7" s="35">
        <v>19.283183428727174</v>
      </c>
      <c r="BO7" s="35">
        <v>96.553846153846152</v>
      </c>
      <c r="BP7" s="35">
        <v>49.105011933174225</v>
      </c>
      <c r="BQ7" s="35">
        <v>83.191314308921875</v>
      </c>
      <c r="BR7" s="35">
        <v>62.585809974944681</v>
      </c>
      <c r="BS7" s="35">
        <v>94.467284592026175</v>
      </c>
      <c r="BT7" s="35">
        <v>97.481838579007146</v>
      </c>
      <c r="BU7" s="35">
        <v>99.472699082688791</v>
      </c>
      <c r="BV7" s="35">
        <v>91.404722074345585</v>
      </c>
      <c r="BW7" s="35">
        <v>99.356300828290671</v>
      </c>
      <c r="BX7" s="35">
        <v>100</v>
      </c>
      <c r="BY7" s="35">
        <v>100</v>
      </c>
      <c r="BZ7" s="35">
        <v>1.3840504490768157</v>
      </c>
      <c r="CA7" s="35">
        <v>74.661874983299143</v>
      </c>
      <c r="CB7" s="35">
        <v>63.440116535166304</v>
      </c>
      <c r="CC7" s="35">
        <v>86.979111823320281</v>
      </c>
      <c r="CD7" s="35">
        <v>76.900987283575859</v>
      </c>
      <c r="CE7" s="35">
        <v>53.613124843913063</v>
      </c>
      <c r="CF7" s="35">
        <v>85.242384591041457</v>
      </c>
      <c r="CG7" s="35">
        <v>89.028403030484981</v>
      </c>
      <c r="CH7" s="35">
        <v>82.441982952445031</v>
      </c>
      <c r="CI7" s="35">
        <v>63.48062983478475</v>
      </c>
      <c r="CJ7" s="35">
        <v>89.187300159978548</v>
      </c>
      <c r="CK7" s="35">
        <v>50.192144343269796</v>
      </c>
      <c r="CL7" s="35">
        <v>100</v>
      </c>
      <c r="CM7" s="35">
        <v>64.814407472152098</v>
      </c>
      <c r="CN7" s="35">
        <v>79.864875329286875</v>
      </c>
      <c r="CO7" s="35">
        <v>43.839067085922906</v>
      </c>
      <c r="CP7" s="35">
        <v>49.834583844999244</v>
      </c>
      <c r="CQ7" s="35">
        <v>70.833333333333343</v>
      </c>
      <c r="CR7" s="35">
        <v>72.7561539559143</v>
      </c>
      <c r="CS7" s="35">
        <v>61.584690242300766</v>
      </c>
      <c r="CT7" s="35">
        <v>41.641669670257507</v>
      </c>
      <c r="CU7" s="35">
        <v>66.978266858979694</v>
      </c>
      <c r="CV7" s="35">
        <v>48.07692307692308</v>
      </c>
      <c r="CW7" s="35">
        <v>33.096780517920308</v>
      </c>
      <c r="CX7" s="35">
        <v>77.564102564102569</v>
      </c>
      <c r="CY7" s="35">
        <v>88.039693665932603</v>
      </c>
      <c r="CZ7" s="35">
        <v>59.309551208285235</v>
      </c>
      <c r="DA7" s="35">
        <v>58.592547195777477</v>
      </c>
      <c r="DB7" s="35">
        <v>61.857973305210535</v>
      </c>
      <c r="DC7" s="35">
        <v>58.358991318575548</v>
      </c>
      <c r="DD7" s="35">
        <v>8.6290804196605677</v>
      </c>
      <c r="DE7" s="35">
        <v>0.91846841303285154</v>
      </c>
      <c r="DF7" s="35">
        <v>13.789484689801601</v>
      </c>
      <c r="DG7" s="35">
        <v>14.378589624694493</v>
      </c>
      <c r="DH7" s="35">
        <v>28.548150735255984</v>
      </c>
      <c r="DI7" s="35">
        <v>21.316480080195724</v>
      </c>
      <c r="DJ7" s="35">
        <v>30.797838346120955</v>
      </c>
      <c r="DK7" s="35">
        <v>44.522375335557534</v>
      </c>
      <c r="DL7" s="35">
        <v>30.923411710543299</v>
      </c>
      <c r="DM7" s="35">
        <v>40.926203092367082</v>
      </c>
      <c r="DN7" s="35">
        <v>47.937131630648338</v>
      </c>
      <c r="DO7" s="35">
        <v>47.045951859956233</v>
      </c>
      <c r="DP7" s="35">
        <v>34.367523029285643</v>
      </c>
      <c r="DQ7" s="35">
        <v>41.763267846713525</v>
      </c>
      <c r="DR7" s="35">
        <v>99.692559410587634</v>
      </c>
      <c r="DS7" s="35">
        <v>94.120423877512039</v>
      </c>
      <c r="DT7" s="35">
        <v>4.0692402886250356</v>
      </c>
      <c r="DU7" s="35">
        <v>71.77600000000001</v>
      </c>
      <c r="DV7" s="35">
        <v>95.454545454545482</v>
      </c>
      <c r="DW7" s="35">
        <v>74.242424242424448</v>
      </c>
      <c r="DX7" s="35">
        <v>76.325739576136371</v>
      </c>
      <c r="DY7" s="35">
        <v>76.000000000000014</v>
      </c>
      <c r="DZ7" s="35">
        <v>88.636366177685787</v>
      </c>
      <c r="EA7" s="35">
        <v>100</v>
      </c>
      <c r="EB7" s="35">
        <v>68.306000016509898</v>
      </c>
      <c r="EC7" s="35">
        <v>5.3619113900377346</v>
      </c>
      <c r="ED7" s="35">
        <v>100</v>
      </c>
      <c r="EE7" s="35">
        <v>100</v>
      </c>
      <c r="EF7" s="35">
        <v>5.2213045488504211</v>
      </c>
      <c r="EG7" s="35">
        <v>20.243377255535385</v>
      </c>
      <c r="EH7" s="35">
        <v>4.9362710635384177</v>
      </c>
      <c r="EI7" s="35">
        <v>0.11011668177920912</v>
      </c>
      <c r="EJ7" s="35">
        <v>1.135863884041088</v>
      </c>
      <c r="EK7" s="35">
        <v>20.174246360417129</v>
      </c>
      <c r="EL7" s="35">
        <v>62.036763871994928</v>
      </c>
      <c r="EM7" s="35">
        <v>10.183073063606907</v>
      </c>
      <c r="EN7" s="35">
        <v>30.070560564484488</v>
      </c>
      <c r="EO7" s="35">
        <v>29.217081850533805</v>
      </c>
      <c r="EP7" s="35">
        <v>10.288785635209047</v>
      </c>
      <c r="EQ7" s="35">
        <v>193.4291699419301</v>
      </c>
      <c r="ER7" s="35">
        <v>102.06475350127374</v>
      </c>
      <c r="ES7" s="35">
        <v>60.909610960437568</v>
      </c>
      <c r="ET7" s="35">
        <v>49.797722474411785</v>
      </c>
      <c r="EU7" s="35">
        <v>65.848228065337906</v>
      </c>
      <c r="EV7" s="35">
        <v>68.605237195891121</v>
      </c>
      <c r="EW7" s="35">
        <v>-0.38821679562408917</v>
      </c>
      <c r="EX7" s="35">
        <v>83.070256262735057</v>
      </c>
      <c r="EY7" s="35">
        <v>10.417112766867135</v>
      </c>
      <c r="EZ7" s="35">
        <v>100</v>
      </c>
      <c r="FA7" s="35">
        <v>83.76</v>
      </c>
      <c r="FB7" s="35">
        <v>36</v>
      </c>
      <c r="FC7" s="35">
        <v>100</v>
      </c>
      <c r="FD7" s="35">
        <v>92.518703241895267</v>
      </c>
      <c r="FE7" s="35">
        <v>100</v>
      </c>
      <c r="FF7" s="35">
        <v>76.764270266713922</v>
      </c>
      <c r="FG7" s="35">
        <v>77.931074433951565</v>
      </c>
      <c r="FH7" s="35">
        <v>70.505287569992589</v>
      </c>
      <c r="FI7" s="35">
        <v>54.896886320000007</v>
      </c>
      <c r="FJ7" s="35">
        <v>25860.69926702691</v>
      </c>
      <c r="FK7" s="35">
        <v>11033.638369639028</v>
      </c>
      <c r="FL7" s="35">
        <v>11.92</v>
      </c>
      <c r="FM7" s="35">
        <v>100</v>
      </c>
      <c r="FN7" s="35">
        <v>6.17</v>
      </c>
      <c r="FO7" s="35">
        <v>-0.18774809236019507</v>
      </c>
      <c r="FP7" s="35">
        <v>1</v>
      </c>
      <c r="FQ7" s="35">
        <v>59.72</v>
      </c>
      <c r="FR7" s="26">
        <v>4591654.1506054588</v>
      </c>
      <c r="FS7" s="35">
        <v>0</v>
      </c>
      <c r="FT7" s="31">
        <v>1.3627691469065142</v>
      </c>
      <c r="FU7" s="35">
        <v>14.2</v>
      </c>
      <c r="FV7" s="35">
        <v>85.7</v>
      </c>
      <c r="FW7" s="35">
        <v>138.12915813384899</v>
      </c>
      <c r="FX7" s="26">
        <v>2139855</v>
      </c>
      <c r="FY7" s="35">
        <v>97.113122467651294</v>
      </c>
      <c r="FZ7" s="35">
        <v>98.967455234609858</v>
      </c>
      <c r="GA7" s="35">
        <v>99.911776238400208</v>
      </c>
      <c r="GB7" s="35">
        <v>97.327146778198923</v>
      </c>
      <c r="GC7" s="35">
        <v>99.508234217749319</v>
      </c>
      <c r="GD7" s="35">
        <v>100</v>
      </c>
      <c r="GE7" s="35">
        <v>100</v>
      </c>
      <c r="GF7" s="35">
        <v>438.49735578209174</v>
      </c>
      <c r="GG7" s="35">
        <v>73.468892685434525</v>
      </c>
      <c r="GH7" s="35">
        <v>82.89349484819968</v>
      </c>
      <c r="GI7" s="35">
        <v>86.522394161801444</v>
      </c>
      <c r="GJ7" s="35">
        <v>76.900987283575859</v>
      </c>
      <c r="GK7" s="35">
        <v>69.931908941014726</v>
      </c>
      <c r="GL7" s="35">
        <v>96.698117620460295</v>
      </c>
      <c r="GM7" s="35">
        <v>96.732304766855094</v>
      </c>
      <c r="GN7" s="35">
        <v>87.065235556272242</v>
      </c>
      <c r="GO7" s="35">
        <v>84.201328081212253</v>
      </c>
      <c r="GP7" s="35">
        <v>94.38520513208573</v>
      </c>
      <c r="GQ7" s="35">
        <v>89.870860160131855</v>
      </c>
      <c r="GR7" s="35">
        <v>100</v>
      </c>
      <c r="GS7" s="35">
        <v>81.777466252644814</v>
      </c>
      <c r="GT7" s="35">
        <v>95.972918966657915</v>
      </c>
      <c r="GU7" s="35">
        <v>79.1056724611162</v>
      </c>
      <c r="GV7" s="35">
        <v>7.7126712938245241</v>
      </c>
      <c r="GW7" s="35">
        <v>18</v>
      </c>
      <c r="GX7" s="35">
        <v>84.794471310939741</v>
      </c>
      <c r="GY7" s="35">
        <v>37.287609462815318</v>
      </c>
      <c r="GZ7" s="35">
        <v>36.790942360475754</v>
      </c>
      <c r="HA7" s="35">
        <v>64.46716626444811</v>
      </c>
      <c r="HB7" s="35">
        <v>41.666666666666671</v>
      </c>
      <c r="HC7" s="35">
        <v>18.493923611111111</v>
      </c>
      <c r="HD7" s="35">
        <v>86.111111111111114</v>
      </c>
      <c r="HE7" s="35">
        <v>80.813892783076412</v>
      </c>
      <c r="HF7" s="35">
        <v>9.9731492136555442</v>
      </c>
      <c r="HG7" s="35">
        <v>62.861072902338378</v>
      </c>
      <c r="HH7" s="35">
        <v>6.6856562624166704</v>
      </c>
      <c r="HI7" s="35">
        <v>49.189086741094393</v>
      </c>
      <c r="HJ7" s="35">
        <v>43.099567879006123</v>
      </c>
      <c r="HK7" s="35">
        <v>1.4404033129276199</v>
      </c>
      <c r="HL7" s="35">
        <v>16.497119193374143</v>
      </c>
      <c r="HM7" s="35">
        <v>120.70129636298164</v>
      </c>
      <c r="HN7" s="35">
        <v>5.0189052934821747</v>
      </c>
      <c r="HO7" s="35">
        <v>13.976413395750811</v>
      </c>
      <c r="HP7" s="35">
        <v>38.080662585523953</v>
      </c>
      <c r="HQ7" s="35">
        <v>61.194634497659344</v>
      </c>
      <c r="HR7" s="35">
        <v>15.934244235695987</v>
      </c>
      <c r="HS7" s="35">
        <v>15.752079866888518</v>
      </c>
      <c r="HT7" s="35">
        <v>90.7</v>
      </c>
      <c r="HU7" s="35">
        <v>107</v>
      </c>
      <c r="HV7" s="35">
        <v>27.278993623987592</v>
      </c>
      <c r="HW7" s="35">
        <v>46.200241254523519</v>
      </c>
      <c r="HX7" s="35">
        <v>99.876735087625278</v>
      </c>
      <c r="HY7" s="35">
        <v>95.310573985744142</v>
      </c>
      <c r="HZ7" s="35">
        <v>3.1030601854333031</v>
      </c>
      <c r="IA7" s="35">
        <v>91.18</v>
      </c>
      <c r="IB7" s="35">
        <v>99.78</v>
      </c>
      <c r="IC7" s="35">
        <v>99.242424242424249</v>
      </c>
      <c r="ID7" s="35">
        <v>95.965548504079777</v>
      </c>
      <c r="IE7" s="35">
        <v>89.97</v>
      </c>
      <c r="IF7" s="35">
        <v>93.902439999999999</v>
      </c>
      <c r="IG7" s="35">
        <v>100</v>
      </c>
      <c r="IH7" s="35">
        <v>81.562640999999999</v>
      </c>
      <c r="II7" s="35">
        <v>48.472692544359234</v>
      </c>
      <c r="IJ7" s="35">
        <v>82</v>
      </c>
      <c r="IK7" s="26">
        <v>5622</v>
      </c>
      <c r="IL7" s="35">
        <v>0.26394385252832742</v>
      </c>
      <c r="IM7" s="35">
        <v>0.23435998352478146</v>
      </c>
      <c r="IN7" s="35">
        <v>-0.33868063512849894</v>
      </c>
      <c r="IO7" s="35">
        <v>-0.91293103448275859</v>
      </c>
      <c r="IP7" s="35">
        <v>-0.62831858407079644</v>
      </c>
      <c r="IQ7" s="35">
        <v>184.5163339999996</v>
      </c>
      <c r="IR7" s="35">
        <v>466.97799399999963</v>
      </c>
      <c r="IS7" s="35">
        <v>58.002407999999903</v>
      </c>
      <c r="IT7" s="35">
        <v>122.9855</v>
      </c>
      <c r="IU7" s="35">
        <v>140.435</v>
      </c>
    </row>
    <row r="8" spans="1:255">
      <c r="A8" s="34" t="s">
        <v>269</v>
      </c>
      <c r="B8" s="34" t="s">
        <v>55</v>
      </c>
      <c r="C8" s="35">
        <v>55.572585438329739</v>
      </c>
      <c r="D8" s="35" t="s">
        <v>567</v>
      </c>
      <c r="E8" s="35">
        <v>49.76554792213399</v>
      </c>
      <c r="F8" s="35">
        <v>57.76735015613724</v>
      </c>
      <c r="G8" s="35">
        <v>61.23845838094568</v>
      </c>
      <c r="H8" s="35">
        <v>86.270710016705181</v>
      </c>
      <c r="I8" s="35">
        <v>54.245073155121695</v>
      </c>
      <c r="J8" s="35">
        <v>24.148372998934665</v>
      </c>
      <c r="K8" s="35">
        <v>85.419368546906298</v>
      </c>
      <c r="L8" s="35">
        <v>66.404933905617625</v>
      </c>
      <c r="M8" s="35">
        <v>24.079281795762245</v>
      </c>
      <c r="N8" s="35">
        <v>48.762836162671277</v>
      </c>
      <c r="O8" s="35">
        <v>25.894828256560643</v>
      </c>
      <c r="P8" s="35">
        <v>48.032038865285827</v>
      </c>
      <c r="Q8" s="35">
        <v>15.672203821109724</v>
      </c>
      <c r="R8" s="35">
        <v>75.728691104487126</v>
      </c>
      <c r="S8" s="35">
        <v>83.985532031211577</v>
      </c>
      <c r="T8" s="35">
        <v>55.682973667740541</v>
      </c>
      <c r="U8" s="35">
        <v>73.841937463245557</v>
      </c>
      <c r="V8" s="35">
        <v>90.603824874627321</v>
      </c>
      <c r="W8" s="35">
        <v>44.316323510262109</v>
      </c>
      <c r="X8" s="35">
        <v>39.209185539498712</v>
      </c>
      <c r="Y8" s="35">
        <v>58.221020517094722</v>
      </c>
      <c r="Z8" s="35">
        <v>86.270710016705181</v>
      </c>
      <c r="AA8" s="35">
        <v>68.681802649336007</v>
      </c>
      <c r="AB8" s="35">
        <v>19.599476148453611</v>
      </c>
      <c r="AC8" s="35">
        <v>49.289857059585017</v>
      </c>
      <c r="AD8" s="35">
        <v>75.923161317775126</v>
      </c>
      <c r="AE8" s="35">
        <v>37.192465493006267</v>
      </c>
      <c r="AF8" s="35">
        <v>74.783676262574133</v>
      </c>
      <c r="AG8" s="35">
        <v>50.36680309438006</v>
      </c>
      <c r="AH8" s="35">
        <v>5.8941800625006024</v>
      </c>
      <c r="AI8" s="35">
        <v>16.184135839923329</v>
      </c>
      <c r="AJ8" s="35">
        <v>100</v>
      </c>
      <c r="AK8" s="35">
        <v>92.405318632522125</v>
      </c>
      <c r="AL8" s="35">
        <v>85.676912814966855</v>
      </c>
      <c r="AM8" s="35">
        <v>81.496802555913888</v>
      </c>
      <c r="AN8" s="35">
        <v>64.498923610105535</v>
      </c>
      <c r="AO8" s="35">
        <v>88.438253667929317</v>
      </c>
      <c r="AP8" s="35">
        <v>67.078194505480866</v>
      </c>
      <c r="AQ8" s="35">
        <v>65.410244298904431</v>
      </c>
      <c r="AR8" s="35">
        <v>72.570136479981386</v>
      </c>
      <c r="AS8" s="35">
        <v>60.2994275770548</v>
      </c>
      <c r="AT8" s="35">
        <v>66.666666666666657</v>
      </c>
      <c r="AU8" s="35">
        <v>36.261261261261268</v>
      </c>
      <c r="AV8" s="35">
        <v>0</v>
      </c>
      <c r="AW8" s="35">
        <v>0</v>
      </c>
      <c r="AX8" s="35">
        <v>60.055865921787714</v>
      </c>
      <c r="AY8" s="35">
        <v>66.666666666666657</v>
      </c>
      <c r="AZ8" s="35">
        <v>60.759201712047513</v>
      </c>
      <c r="BA8" s="35">
        <v>39.818154265223285</v>
      </c>
      <c r="BB8" s="35">
        <v>42.988354885030489</v>
      </c>
      <c r="BC8" s="35">
        <v>33.581803284388457</v>
      </c>
      <c r="BD8" s="35">
        <v>8.643529510538924</v>
      </c>
      <c r="BE8" s="35">
        <v>13.557283047189827</v>
      </c>
      <c r="BF8" s="35">
        <v>55.48367221195317</v>
      </c>
      <c r="BG8" s="35">
        <v>33.766698473282439</v>
      </c>
      <c r="BH8" s="35">
        <v>82.939025499838706</v>
      </c>
      <c r="BI8" s="35">
        <v>75.422431488022141</v>
      </c>
      <c r="BJ8" s="35">
        <v>0</v>
      </c>
      <c r="BK8" s="35">
        <v>34.050179211469526</v>
      </c>
      <c r="BL8" s="35">
        <v>21.025378782535704</v>
      </c>
      <c r="BM8" s="35">
        <v>0</v>
      </c>
      <c r="BN8" s="35">
        <v>7.6132572904336602</v>
      </c>
      <c r="BO8" s="35">
        <v>88.092307692307685</v>
      </c>
      <c r="BP8" s="35">
        <v>60.680190930787589</v>
      </c>
      <c r="BQ8" s="35">
        <v>55.412784968455227</v>
      </c>
      <c r="BR8" s="35">
        <v>98.729480826397989</v>
      </c>
      <c r="BS8" s="35">
        <v>86.592514645652457</v>
      </c>
      <c r="BT8" s="35">
        <v>97.506334113182362</v>
      </c>
      <c r="BU8" s="35">
        <v>96.262233450016694</v>
      </c>
      <c r="BV8" s="35">
        <v>89.506939691505067</v>
      </c>
      <c r="BW8" s="35">
        <v>50.05963825570128</v>
      </c>
      <c r="BX8" s="35">
        <v>67.007861994505888</v>
      </c>
      <c r="BY8" s="35">
        <v>100</v>
      </c>
      <c r="BZ8" s="35">
        <v>4.1059008715736096E-2</v>
      </c>
      <c r="CA8" s="35">
        <v>62.22135368938352</v>
      </c>
      <c r="CB8" s="35">
        <v>68.997083978269941</v>
      </c>
      <c r="CC8" s="35">
        <v>68.39490478135744</v>
      </c>
      <c r="CD8" s="35">
        <v>59.032508781756519</v>
      </c>
      <c r="CE8" s="35">
        <v>86.655911264045756</v>
      </c>
      <c r="CF8" s="35">
        <v>97.749862284660153</v>
      </c>
      <c r="CG8" s="35">
        <v>92.273617386710825</v>
      </c>
      <c r="CH8" s="35">
        <v>100</v>
      </c>
      <c r="CI8" s="35">
        <v>77.926416854819081</v>
      </c>
      <c r="CJ8" s="35">
        <v>99.222759570614315</v>
      </c>
      <c r="CK8" s="35">
        <v>68.544599220091015</v>
      </c>
      <c r="CL8" s="35">
        <v>100</v>
      </c>
      <c r="CM8" s="35">
        <v>86.863205964783248</v>
      </c>
      <c r="CN8" s="35">
        <v>100</v>
      </c>
      <c r="CO8" s="35">
        <v>38.310266386899947</v>
      </c>
      <c r="CP8" s="35">
        <v>73.805370810553043</v>
      </c>
      <c r="CQ8" s="35">
        <v>20.833333333333336</v>
      </c>
      <c r="CR8" s="35">
        <v>64.868213915842858</v>
      </c>
      <c r="CS8" s="35">
        <v>44.692987655022655</v>
      </c>
      <c r="CT8" s="35">
        <v>8.0663550476306014</v>
      </c>
      <c r="CU8" s="35">
        <v>54.401772625422772</v>
      </c>
      <c r="CV8" s="35">
        <v>12.644889357218123</v>
      </c>
      <c r="CW8" s="35">
        <v>76.901698273303865</v>
      </c>
      <c r="CX8" s="35">
        <v>88.935721812434139</v>
      </c>
      <c r="CY8" s="35">
        <v>95.081715332641224</v>
      </c>
      <c r="CZ8" s="35">
        <v>89.774436090225478</v>
      </c>
      <c r="DA8" s="35">
        <v>73.955978627248868</v>
      </c>
      <c r="DB8" s="35">
        <v>75.920783209005762</v>
      </c>
      <c r="DC8" s="35">
        <v>61.442822089666251</v>
      </c>
      <c r="DD8" s="35">
        <v>24.050189652180677</v>
      </c>
      <c r="DE8" s="35">
        <v>9.656353965383822</v>
      </c>
      <c r="DF8" s="35">
        <v>20.918261712570253</v>
      </c>
      <c r="DG8" s="35">
        <v>23.773099263679697</v>
      </c>
      <c r="DH8" s="35">
        <v>59.345457700985193</v>
      </c>
      <c r="DI8" s="35">
        <v>39.829394957496284</v>
      </c>
      <c r="DJ8" s="35">
        <v>49.652294614388978</v>
      </c>
      <c r="DK8" s="35">
        <v>48.332280965469629</v>
      </c>
      <c r="DL8" s="35">
        <v>89.677818856925199</v>
      </c>
      <c r="DM8" s="35">
        <v>78.65975167630593</v>
      </c>
      <c r="DN8" s="35">
        <v>47.937131630648338</v>
      </c>
      <c r="DO8" s="35">
        <v>87.417943107221006</v>
      </c>
      <c r="DP8" s="35">
        <v>34.158474284830184</v>
      </c>
      <c r="DQ8" s="35">
        <v>24.687468071130052</v>
      </c>
      <c r="DR8" s="35">
        <v>74.666884713824828</v>
      </c>
      <c r="DS8" s="35">
        <v>32.382525939698468</v>
      </c>
      <c r="DT8" s="35">
        <v>20.066974455547793</v>
      </c>
      <c r="DU8" s="35">
        <v>60.415999999999983</v>
      </c>
      <c r="DV8" s="35">
        <v>95.867768595041269</v>
      </c>
      <c r="DW8" s="35">
        <v>79.31034482758615</v>
      </c>
      <c r="DX8" s="35">
        <v>71.840396922501355</v>
      </c>
      <c r="DY8" s="35">
        <v>66.483870967741936</v>
      </c>
      <c r="DZ8" s="35">
        <v>54.545464710743161</v>
      </c>
      <c r="EA8" s="35">
        <v>66.129028844953339</v>
      </c>
      <c r="EB8" s="35">
        <v>17.39525512982928</v>
      </c>
      <c r="EC8" s="35">
        <v>28.398179175953725</v>
      </c>
      <c r="ED8" s="35">
        <v>67.5</v>
      </c>
      <c r="EE8" s="35">
        <v>68.232890704800823</v>
      </c>
      <c r="EF8" s="35">
        <v>0.30706905642008903</v>
      </c>
      <c r="EG8" s="35">
        <v>15.401488824175377</v>
      </c>
      <c r="EH8" s="35">
        <v>8.3424274696559078</v>
      </c>
      <c r="EI8" s="35">
        <v>0.73402570094562647</v>
      </c>
      <c r="EJ8" s="35">
        <v>4.6858892613060119</v>
      </c>
      <c r="EK8" s="35">
        <v>3.9229562237590008</v>
      </c>
      <c r="EL8" s="35">
        <v>8.129846697948107</v>
      </c>
      <c r="EM8" s="35">
        <v>0.36253819961770445</v>
      </c>
      <c r="EN8" s="35">
        <v>0</v>
      </c>
      <c r="EO8" s="35">
        <v>68.505338078291842</v>
      </c>
      <c r="EP8" s="35">
        <v>0</v>
      </c>
      <c r="EQ8" s="35">
        <v>63.71455877668047</v>
      </c>
      <c r="ER8" s="35">
        <v>148.66730381225443</v>
      </c>
      <c r="ES8" s="35">
        <v>153.97685037697781</v>
      </c>
      <c r="ET8" s="35">
        <v>50.440692364872042</v>
      </c>
      <c r="EU8" s="35">
        <v>42.476372517786984</v>
      </c>
      <c r="EV8" s="35">
        <v>72.688139931021908</v>
      </c>
      <c r="EW8" s="35">
        <v>-2.9759249014694262</v>
      </c>
      <c r="EX8" s="35">
        <v>65.34144664752337</v>
      </c>
      <c r="EY8" s="35">
        <v>8.6702090746745384</v>
      </c>
      <c r="EZ8" s="35">
        <v>66.666666666666671</v>
      </c>
      <c r="FA8" s="35">
        <v>43.4</v>
      </c>
      <c r="FB8" s="35">
        <v>20</v>
      </c>
      <c r="FC8" s="35">
        <v>25</v>
      </c>
      <c r="FD8" s="35">
        <v>64.339152119700742</v>
      </c>
      <c r="FE8" s="35">
        <v>75</v>
      </c>
      <c r="FF8" s="35">
        <v>59.125675933786098</v>
      </c>
      <c r="FG8" s="35">
        <v>31.03071543865682</v>
      </c>
      <c r="FH8" s="35">
        <v>30.309063233299703</v>
      </c>
      <c r="FI8" s="35">
        <v>28.575901440000006</v>
      </c>
      <c r="FJ8" s="35">
        <v>15782.962946798343</v>
      </c>
      <c r="FK8" s="35">
        <v>37319.077009397894</v>
      </c>
      <c r="FL8" s="35">
        <v>45.97</v>
      </c>
      <c r="FM8" s="35">
        <v>44.47</v>
      </c>
      <c r="FN8" s="35">
        <v>35.81</v>
      </c>
      <c r="FO8" s="35">
        <v>21.598422472388137</v>
      </c>
      <c r="FP8" s="35">
        <v>0</v>
      </c>
      <c r="FQ8" s="35">
        <v>50.94</v>
      </c>
      <c r="FR8" s="26">
        <v>3722151.7282094047</v>
      </c>
      <c r="FS8" s="35">
        <v>0</v>
      </c>
      <c r="FT8" s="31">
        <v>0.53803938448294419</v>
      </c>
      <c r="FU8" s="35">
        <v>41.7</v>
      </c>
      <c r="FV8" s="35">
        <v>66.3</v>
      </c>
      <c r="FW8" s="35">
        <v>184.26325076186799</v>
      </c>
      <c r="FX8" s="26">
        <v>77293</v>
      </c>
      <c r="FY8" s="35">
        <v>93.706454329683794</v>
      </c>
      <c r="FZ8" s="35">
        <v>98.974044866396142</v>
      </c>
      <c r="GA8" s="35">
        <v>99.479366051604018</v>
      </c>
      <c r="GB8" s="35">
        <v>96.899165454406244</v>
      </c>
      <c r="GC8" s="35">
        <v>64.482045785161944</v>
      </c>
      <c r="GD8" s="35">
        <v>67.007861994505888</v>
      </c>
      <c r="GE8" s="35">
        <v>100</v>
      </c>
      <c r="GF8" s="35">
        <v>13.008389083572263</v>
      </c>
      <c r="GG8" s="35">
        <v>65.008448105766377</v>
      </c>
      <c r="GH8" s="35">
        <v>85.493620537475351</v>
      </c>
      <c r="GI8" s="35">
        <v>83.399224016111503</v>
      </c>
      <c r="GJ8" s="35">
        <v>59.032508781756519</v>
      </c>
      <c r="GK8" s="35">
        <v>91.35032756869802</v>
      </c>
      <c r="GL8" s="35">
        <v>99.351855134690354</v>
      </c>
      <c r="GM8" s="35">
        <v>97.698834207540642</v>
      </c>
      <c r="GN8" s="35">
        <v>100</v>
      </c>
      <c r="GO8" s="35">
        <v>90.450730760001846</v>
      </c>
      <c r="GP8" s="35">
        <v>99.018329168571952</v>
      </c>
      <c r="GQ8" s="35">
        <v>93.603094350926085</v>
      </c>
      <c r="GR8" s="35">
        <v>100</v>
      </c>
      <c r="GS8" s="35">
        <v>91.964239509217322</v>
      </c>
      <c r="GT8" s="35">
        <v>100</v>
      </c>
      <c r="GU8" s="35">
        <v>70.461679810121737</v>
      </c>
      <c r="GV8" s="35">
        <v>40.076103500761036</v>
      </c>
      <c r="GW8" s="35">
        <v>6</v>
      </c>
      <c r="GX8" s="35">
        <v>81.394992726437494</v>
      </c>
      <c r="GY8" s="35">
        <v>28.895184135977338</v>
      </c>
      <c r="GZ8" s="35">
        <v>17.157951152285431</v>
      </c>
      <c r="HA8" s="35">
        <v>54.095885239713105</v>
      </c>
      <c r="HB8" s="35">
        <v>10.95890410958904</v>
      </c>
      <c r="HC8" s="35">
        <v>8.8557213930348251</v>
      </c>
      <c r="HD8" s="35">
        <v>93.150684931506845</v>
      </c>
      <c r="HE8" s="35">
        <v>83.278600366424428</v>
      </c>
      <c r="HF8" s="35">
        <v>2.5062656641604009</v>
      </c>
      <c r="HG8" s="35">
        <v>72.052401746724883</v>
      </c>
      <c r="HH8" s="35">
        <v>7.2976390522601244</v>
      </c>
      <c r="HI8" s="35">
        <v>50.418078127009991</v>
      </c>
      <c r="HJ8" s="35">
        <v>120.12320328542094</v>
      </c>
      <c r="HK8" s="35">
        <v>15.143737166324437</v>
      </c>
      <c r="HL8" s="35">
        <v>25.025667351129364</v>
      </c>
      <c r="HM8" s="35">
        <v>199.56365503080082</v>
      </c>
      <c r="HN8" s="35">
        <v>9.368583162217659</v>
      </c>
      <c r="HO8" s="35">
        <v>23.998973305954824</v>
      </c>
      <c r="HP8" s="35">
        <v>55.313141683778234</v>
      </c>
      <c r="HQ8" s="35">
        <v>66.093429158110879</v>
      </c>
      <c r="HR8" s="35">
        <v>9.2950310559006208</v>
      </c>
      <c r="HS8" s="35">
        <v>10.092140921409214</v>
      </c>
      <c r="HT8" s="35">
        <v>90.7</v>
      </c>
      <c r="HU8" s="35">
        <v>143.9</v>
      </c>
      <c r="HV8" s="35">
        <v>27.113062568605926</v>
      </c>
      <c r="HW8" s="35">
        <v>31.503841931942922</v>
      </c>
      <c r="HX8" s="35">
        <v>89.842966922819912</v>
      </c>
      <c r="HY8" s="35">
        <v>46.742398930838625</v>
      </c>
      <c r="HZ8" s="35">
        <v>15.302372201804209</v>
      </c>
      <c r="IA8" s="35">
        <v>87.63</v>
      </c>
      <c r="IB8" s="35">
        <v>99.8</v>
      </c>
      <c r="IC8" s="35">
        <v>99.391480730223122</v>
      </c>
      <c r="ID8" s="35">
        <v>95.283018867924525</v>
      </c>
      <c r="IE8" s="35">
        <v>87.02</v>
      </c>
      <c r="IF8" s="35">
        <v>75.609760000000009</v>
      </c>
      <c r="IG8" s="35">
        <v>74.390239999999991</v>
      </c>
      <c r="IH8" s="35">
        <v>55.900496450000006</v>
      </c>
      <c r="II8" s="35">
        <v>61.015178030593106</v>
      </c>
      <c r="IJ8" s="35">
        <v>69</v>
      </c>
      <c r="IK8" s="26">
        <v>4378</v>
      </c>
      <c r="IL8" s="35">
        <v>1.9855145757323989E-2</v>
      </c>
      <c r="IM8" s="35">
        <v>-5.7067271352985637E-2</v>
      </c>
      <c r="IN8" s="35">
        <v>0.11764705882352941</v>
      </c>
      <c r="IO8" s="35">
        <v>-0.41960784313725491</v>
      </c>
      <c r="IP8" s="35">
        <v>0.53333333333333333</v>
      </c>
      <c r="IQ8" s="35">
        <v>39.923122999999997</v>
      </c>
      <c r="IR8" s="35">
        <v>69.233502999999899</v>
      </c>
      <c r="IS8" s="35">
        <v>2.3395219999999997</v>
      </c>
      <c r="IT8" s="35">
        <v>138.32749999999999</v>
      </c>
      <c r="IU8" s="35">
        <v>115.59499999999998</v>
      </c>
    </row>
    <row r="9" spans="1:255">
      <c r="A9" s="34" t="s">
        <v>284</v>
      </c>
      <c r="B9" s="34" t="s">
        <v>83</v>
      </c>
      <c r="C9" s="35">
        <v>52.393707954367819</v>
      </c>
      <c r="D9" s="35" t="s">
        <v>567</v>
      </c>
      <c r="E9" s="35">
        <v>58.816907981971397</v>
      </c>
      <c r="F9" s="35">
        <v>62.529331479923897</v>
      </c>
      <c r="G9" s="35">
        <v>66.138605821144424</v>
      </c>
      <c r="H9" s="35">
        <v>66.689622154300594</v>
      </c>
      <c r="I9" s="35">
        <v>40.86091783095624</v>
      </c>
      <c r="J9" s="35">
        <v>19.326862457910345</v>
      </c>
      <c r="K9" s="35">
        <v>92.781649586930286</v>
      </c>
      <c r="L9" s="35">
        <v>73.348102295884516</v>
      </c>
      <c r="M9" s="35">
        <v>62.45569641868525</v>
      </c>
      <c r="N9" s="35">
        <v>47.71565742729161</v>
      </c>
      <c r="O9" s="35">
        <v>32.559768996210451</v>
      </c>
      <c r="P9" s="35">
        <v>44.040573166826256</v>
      </c>
      <c r="Q9" s="35">
        <v>25.750799694748029</v>
      </c>
      <c r="R9" s="35">
        <v>70.903382415133919</v>
      </c>
      <c r="S9" s="35">
        <v>84.998389935739297</v>
      </c>
      <c r="T9" s="35">
        <v>68.464753874074347</v>
      </c>
      <c r="U9" s="35">
        <v>76.92585517861815</v>
      </c>
      <c r="V9" s="35">
        <v>82.219682907312858</v>
      </c>
      <c r="W9" s="35">
        <v>52.216251647344905</v>
      </c>
      <c r="X9" s="35">
        <v>50.647711435956403</v>
      </c>
      <c r="Y9" s="35">
        <v>68.683527936489824</v>
      </c>
      <c r="Z9" s="35">
        <v>66.689622154300594</v>
      </c>
      <c r="AA9" s="35">
        <v>38.240749013373176</v>
      </c>
      <c r="AB9" s="35">
        <v>0</v>
      </c>
      <c r="AC9" s="35">
        <v>29.79324576011722</v>
      </c>
      <c r="AD9" s="35">
        <v>57.1663925557068</v>
      </c>
      <c r="AE9" s="35">
        <v>42.469115688818107</v>
      </c>
      <c r="AF9" s="35">
        <v>77.496003967722132</v>
      </c>
      <c r="AG9" s="35">
        <v>44.077811433928858</v>
      </c>
      <c r="AH9" s="35">
        <v>6.1906974053490034</v>
      </c>
      <c r="AI9" s="35">
        <v>7.7120785344531875</v>
      </c>
      <c r="AJ9" s="35">
        <v>100</v>
      </c>
      <c r="AK9" s="35">
        <v>97.800249013669102</v>
      </c>
      <c r="AL9" s="35">
        <v>85.233220836961692</v>
      </c>
      <c r="AM9" s="35">
        <v>89.57050878689671</v>
      </c>
      <c r="AN9" s="35">
        <v>88.524079866000648</v>
      </c>
      <c r="AO9" s="35">
        <v>95.56183901805359</v>
      </c>
      <c r="AP9" s="35">
        <v>45.251047598412015</v>
      </c>
      <c r="AQ9" s="35">
        <v>86.001464413466678</v>
      </c>
      <c r="AR9" s="35">
        <v>73.002012394938887</v>
      </c>
      <c r="AS9" s="35">
        <v>62.485987072604999</v>
      </c>
      <c r="AT9" s="35">
        <v>100</v>
      </c>
      <c r="AU9" s="35">
        <v>59.076576576576592</v>
      </c>
      <c r="AV9" s="35">
        <v>35</v>
      </c>
      <c r="AW9" s="35">
        <v>57.142857142857153</v>
      </c>
      <c r="AX9" s="35">
        <v>98.603351955307261</v>
      </c>
      <c r="AY9" s="35">
        <v>100</v>
      </c>
      <c r="AZ9" s="35">
        <v>54.41801970477097</v>
      </c>
      <c r="BA9" s="35">
        <v>38.821638490597458</v>
      </c>
      <c r="BB9" s="35">
        <v>21.644769310174453</v>
      </c>
      <c r="BC9" s="35">
        <v>23.693859630915163</v>
      </c>
      <c r="BD9" s="35">
        <v>12.753135022146523</v>
      </c>
      <c r="BE9" s="35">
        <v>40.019620313167934</v>
      </c>
      <c r="BF9" s="35">
        <v>44.906551653316903</v>
      </c>
      <c r="BG9" s="35">
        <v>52.635973282442741</v>
      </c>
      <c r="BH9" s="35">
        <v>73.526319384862305</v>
      </c>
      <c r="BI9" s="35">
        <v>50</v>
      </c>
      <c r="BJ9" s="35">
        <v>0</v>
      </c>
      <c r="BK9" s="35">
        <v>66.107526881720418</v>
      </c>
      <c r="BL9" s="35">
        <v>24.499701682641817</v>
      </c>
      <c r="BM9" s="35">
        <v>0</v>
      </c>
      <c r="BN9" s="35">
        <v>12.395970214629871</v>
      </c>
      <c r="BO9" s="35">
        <v>79.353846153846135</v>
      </c>
      <c r="BP9" s="35">
        <v>71.300715990453469</v>
      </c>
      <c r="BQ9" s="35">
        <v>32.979925834259163</v>
      </c>
      <c r="BR9" s="35">
        <v>99.979041681976909</v>
      </c>
      <c r="BS9" s="35">
        <v>83.557464895194059</v>
      </c>
      <c r="BT9" s="35">
        <v>94.823515679165212</v>
      </c>
      <c r="BU9" s="35">
        <v>97.285423095428527</v>
      </c>
      <c r="BV9" s="35">
        <v>81.557896172694129</v>
      </c>
      <c r="BW9" s="35">
        <v>67.767649836214559</v>
      </c>
      <c r="BX9" s="35">
        <v>93.644151560575764</v>
      </c>
      <c r="BY9" s="35">
        <v>83.499405795776582</v>
      </c>
      <c r="BZ9" s="35">
        <v>28.25070426587067</v>
      </c>
      <c r="CA9" s="35">
        <v>18.25530355576975</v>
      </c>
      <c r="CB9" s="35">
        <v>89.999999999999986</v>
      </c>
      <c r="CC9" s="35">
        <v>100</v>
      </c>
      <c r="CD9" s="35">
        <v>62.432382873384071</v>
      </c>
      <c r="CE9" s="35">
        <v>90.867444642555213</v>
      </c>
      <c r="CF9" s="35">
        <v>100</v>
      </c>
      <c r="CG9" s="35">
        <v>100</v>
      </c>
      <c r="CH9" s="35">
        <v>15.353603857577308</v>
      </c>
      <c r="CI9" s="35">
        <v>75.653594771241842</v>
      </c>
      <c r="CJ9" s="35">
        <v>88.674811905153788</v>
      </c>
      <c r="CK9" s="35">
        <v>100</v>
      </c>
      <c r="CL9" s="35">
        <v>100</v>
      </c>
      <c r="CM9" s="35">
        <v>91.072596974721449</v>
      </c>
      <c r="CN9" s="35">
        <v>87.002855749808433</v>
      </c>
      <c r="CO9" s="35">
        <v>52.433918193129415</v>
      </c>
      <c r="CP9" s="35">
        <v>87.548170082238613</v>
      </c>
      <c r="CQ9" s="35">
        <v>16.666666666666664</v>
      </c>
      <c r="CR9" s="35">
        <v>62.233843616339527</v>
      </c>
      <c r="CS9" s="35">
        <v>60.404133958131581</v>
      </c>
      <c r="CT9" s="35">
        <v>29.305156733398078</v>
      </c>
      <c r="CU9" s="35">
        <v>80.428361843663581</v>
      </c>
      <c r="CV9" s="35">
        <v>7.2115384615384608</v>
      </c>
      <c r="CW9" s="35">
        <v>87.094211440757249</v>
      </c>
      <c r="CX9" s="35">
        <v>100</v>
      </c>
      <c r="CY9" s="35">
        <v>80.117562778602775</v>
      </c>
      <c r="CZ9" s="35">
        <v>66.141078838174153</v>
      </c>
      <c r="DA9" s="35">
        <v>53.810224846124846</v>
      </c>
      <c r="DB9" s="35">
        <v>51.992224826825428</v>
      </c>
      <c r="DC9" s="35">
        <v>24.489273199920923</v>
      </c>
      <c r="DD9" s="35">
        <v>0</v>
      </c>
      <c r="DE9" s="35">
        <v>0</v>
      </c>
      <c r="DF9" s="35">
        <v>0</v>
      </c>
      <c r="DG9" s="35">
        <v>0</v>
      </c>
      <c r="DH9" s="35">
        <v>62.248135185619581</v>
      </c>
      <c r="DI9" s="35">
        <v>17.281180322556018</v>
      </c>
      <c r="DJ9" s="35">
        <v>14.306860143825805</v>
      </c>
      <c r="DK9" s="35">
        <v>25.336807388467491</v>
      </c>
      <c r="DL9" s="35">
        <v>89.529732682035714</v>
      </c>
      <c r="DM9" s="35">
        <v>82.904457523337612</v>
      </c>
      <c r="DN9" s="35">
        <v>20.235756385068754</v>
      </c>
      <c r="DO9" s="35">
        <v>35.995623632385126</v>
      </c>
      <c r="DP9" s="35">
        <v>46.429928823163564</v>
      </c>
      <c r="DQ9" s="35">
        <v>16.629809965452903</v>
      </c>
      <c r="DR9" s="35">
        <v>82.983721952063874</v>
      </c>
      <c r="DS9" s="35">
        <v>26.124520505914077</v>
      </c>
      <c r="DT9" s="35">
        <v>40.177597197496127</v>
      </c>
      <c r="DU9" s="35">
        <v>70.751999999999995</v>
      </c>
      <c r="DV9" s="35">
        <v>88.842975206611456</v>
      </c>
      <c r="DW9" s="35">
        <v>63.440860215053632</v>
      </c>
      <c r="DX9" s="35">
        <v>87.315152158881133</v>
      </c>
      <c r="DY9" s="35">
        <v>77.129032258064498</v>
      </c>
      <c r="DZ9" s="35">
        <v>45.454553925619301</v>
      </c>
      <c r="EA9" s="35">
        <v>56.45161418314251</v>
      </c>
      <c r="EB9" s="35">
        <v>15.242397433584397</v>
      </c>
      <c r="EC9" s="35">
        <v>33.944962918223872</v>
      </c>
      <c r="ED9" s="35">
        <v>57.499999999999993</v>
      </c>
      <c r="EE9" s="35">
        <v>55.87334014300307</v>
      </c>
      <c r="EF9" s="35">
        <v>1.6019334752821986E-3</v>
      </c>
      <c r="EG9" s="35">
        <v>20.091864328510344</v>
      </c>
      <c r="EH9" s="35">
        <v>6.7385197948420625</v>
      </c>
      <c r="EI9" s="35">
        <v>4.1215009699173368</v>
      </c>
      <c r="EJ9" s="35">
        <v>0</v>
      </c>
      <c r="EK9" s="35">
        <v>0.73730822258099249</v>
      </c>
      <c r="EL9" s="35">
        <v>2.4036130937065407</v>
      </c>
      <c r="EM9" s="35">
        <v>1.7021656032974612</v>
      </c>
      <c r="EN9" s="35">
        <v>6.3151705213641884</v>
      </c>
      <c r="EO9" s="35">
        <v>27.402135231316755</v>
      </c>
      <c r="EP9" s="35">
        <v>0</v>
      </c>
      <c r="EQ9" s="35">
        <v>21.740311973476818</v>
      </c>
      <c r="ER9" s="35">
        <v>152.18218381433775</v>
      </c>
      <c r="ES9" s="35">
        <v>103.2664818740149</v>
      </c>
      <c r="ET9" s="35">
        <v>16.305233980107616</v>
      </c>
      <c r="EU9" s="35">
        <v>16.305233980107616</v>
      </c>
      <c r="EV9" s="35">
        <v>66.038726757636539</v>
      </c>
      <c r="EW9" s="35">
        <v>-0.53167063686200322</v>
      </c>
      <c r="EX9" s="35">
        <v>65.620582045630215</v>
      </c>
      <c r="EY9" s="35">
        <v>9.1613287337073075</v>
      </c>
      <c r="EZ9" s="35">
        <v>100</v>
      </c>
      <c r="FA9" s="35">
        <v>63.660000000000004</v>
      </c>
      <c r="FB9" s="35">
        <v>48</v>
      </c>
      <c r="FC9" s="35">
        <v>67.857142857142861</v>
      </c>
      <c r="FD9" s="35">
        <v>98.753117206982537</v>
      </c>
      <c r="FE9" s="35">
        <v>100</v>
      </c>
      <c r="FF9" s="35">
        <v>52.95497813271465</v>
      </c>
      <c r="FG9" s="35">
        <v>30.254119988587096</v>
      </c>
      <c r="FH9" s="35">
        <v>15.260706846</v>
      </c>
      <c r="FI9" s="35">
        <v>20.161913040000005</v>
      </c>
      <c r="FJ9" s="35">
        <v>20760.125630740804</v>
      </c>
      <c r="FK9" s="35">
        <v>94559.513601826184</v>
      </c>
      <c r="FL9" s="35">
        <v>56.27</v>
      </c>
      <c r="FM9" s="35">
        <v>60.29</v>
      </c>
      <c r="FN9" s="35">
        <v>22.58</v>
      </c>
      <c r="FO9" s="35">
        <v>0</v>
      </c>
      <c r="FP9" s="35">
        <v>0</v>
      </c>
      <c r="FQ9" s="35">
        <v>73.3</v>
      </c>
      <c r="FR9" s="26">
        <v>4200876.2654110091</v>
      </c>
      <c r="FS9" s="35">
        <v>0</v>
      </c>
      <c r="FT9" s="31">
        <v>0.87604029785370119</v>
      </c>
      <c r="FU9" s="35">
        <v>70.099999999999994</v>
      </c>
      <c r="FV9" s="35">
        <v>48.5</v>
      </c>
      <c r="FW9" s="35">
        <v>221.519348394822</v>
      </c>
      <c r="FX9" s="26">
        <v>5986</v>
      </c>
      <c r="FY9" s="35">
        <v>92.393475366178436</v>
      </c>
      <c r="FZ9" s="35">
        <v>98.252330226364847</v>
      </c>
      <c r="GA9" s="35">
        <v>99.617177097203722</v>
      </c>
      <c r="GB9" s="35">
        <v>95.106524633821579</v>
      </c>
      <c r="GC9" s="35">
        <v>77.063914780292947</v>
      </c>
      <c r="GD9" s="35">
        <v>93.644151560575764</v>
      </c>
      <c r="GE9" s="35">
        <v>83.499405795776582</v>
      </c>
      <c r="GF9" s="35">
        <v>8950.4390015761728</v>
      </c>
      <c r="GG9" s="35">
        <v>35.108388312912346</v>
      </c>
      <c r="GH9" s="35">
        <v>95.320962888665989</v>
      </c>
      <c r="GI9" s="35">
        <v>88.71062038700164</v>
      </c>
      <c r="GJ9" s="35">
        <v>62.432382873384071</v>
      </c>
      <c r="GK9" s="35">
        <v>94.080254270957496</v>
      </c>
      <c r="GL9" s="35">
        <v>99.829271526200515</v>
      </c>
      <c r="GM9" s="35">
        <v>100</v>
      </c>
      <c r="GN9" s="35">
        <v>37.642092945503173</v>
      </c>
      <c r="GO9" s="35">
        <v>89.4674835061263</v>
      </c>
      <c r="GP9" s="35">
        <v>94.148601947847936</v>
      </c>
      <c r="GQ9" s="35">
        <v>100</v>
      </c>
      <c r="GR9" s="35">
        <v>100</v>
      </c>
      <c r="GS9" s="35">
        <v>93.909021751244069</v>
      </c>
      <c r="GT9" s="35">
        <v>97.400534938147771</v>
      </c>
      <c r="GU9" s="35">
        <v>92.543275632490023</v>
      </c>
      <c r="GV9" s="35">
        <v>58.63052781740371</v>
      </c>
      <c r="GW9" s="35">
        <v>5</v>
      </c>
      <c r="GX9" s="35">
        <v>80.259653794940078</v>
      </c>
      <c r="GY9" s="35">
        <v>36.701065246338217</v>
      </c>
      <c r="GZ9" s="35">
        <v>29.577230359520641</v>
      </c>
      <c r="HA9" s="35">
        <v>75.55886736214606</v>
      </c>
      <c r="HB9" s="35">
        <v>6.25</v>
      </c>
      <c r="HC9" s="35">
        <v>6.6131078224101483</v>
      </c>
      <c r="HD9" s="35">
        <v>100</v>
      </c>
      <c r="HE9" s="35">
        <v>78.041146972510973</v>
      </c>
      <c r="HF9" s="35">
        <v>8.2987551867219924</v>
      </c>
      <c r="HG9" s="35">
        <v>60</v>
      </c>
      <c r="HH9" s="35">
        <v>6.2563204242022534</v>
      </c>
      <c r="HI9" s="35">
        <v>35.691072452685916</v>
      </c>
      <c r="HJ9" s="35">
        <v>0</v>
      </c>
      <c r="HK9" s="35">
        <v>0</v>
      </c>
      <c r="HL9" s="35">
        <v>0</v>
      </c>
      <c r="HM9" s="35">
        <v>0</v>
      </c>
      <c r="HN9" s="35">
        <v>9.7785447224618931</v>
      </c>
      <c r="HO9" s="35">
        <v>11.791774518262869</v>
      </c>
      <c r="HP9" s="35">
        <v>23.008340523439749</v>
      </c>
      <c r="HQ9" s="35">
        <v>36.525740580960601</v>
      </c>
      <c r="HR9" s="35">
        <v>9.3117647058823536</v>
      </c>
      <c r="HS9" s="35">
        <v>9.4554455445544559</v>
      </c>
      <c r="HT9" s="35">
        <v>76.599999999999994</v>
      </c>
      <c r="HU9" s="35">
        <v>96.9</v>
      </c>
      <c r="HV9" s="35">
        <v>36.853448275862064</v>
      </c>
      <c r="HW9" s="35">
        <v>24.568965517241377</v>
      </c>
      <c r="HX9" s="35">
        <v>93.177511054958941</v>
      </c>
      <c r="HY9" s="35">
        <v>41.81933038534428</v>
      </c>
      <c r="HZ9" s="35">
        <v>30.638029058749211</v>
      </c>
      <c r="IA9" s="35">
        <v>90.86</v>
      </c>
      <c r="IB9" s="35">
        <v>99.46</v>
      </c>
      <c r="IC9" s="35">
        <v>98.924731182795696</v>
      </c>
      <c r="ID9" s="35">
        <v>97.637795275590548</v>
      </c>
      <c r="IE9" s="35">
        <v>90.32</v>
      </c>
      <c r="IF9" s="35">
        <v>70.731710000000007</v>
      </c>
      <c r="IG9" s="35">
        <v>67.073170000000005</v>
      </c>
      <c r="IH9" s="35">
        <v>54.815323849999999</v>
      </c>
      <c r="II9" s="35">
        <v>64.035218222400374</v>
      </c>
      <c r="IJ9" s="35">
        <v>65</v>
      </c>
      <c r="IK9" s="26">
        <v>3894</v>
      </c>
      <c r="IL9" s="35">
        <v>4.6826789279448243E-3</v>
      </c>
      <c r="IM9" s="35">
        <v>0.22524060850667493</v>
      </c>
      <c r="IN9" s="35">
        <v>-9.7230769230769232E-2</v>
      </c>
      <c r="IO9" s="35">
        <v>2.258859784283513</v>
      </c>
      <c r="IP9" s="35">
        <v>-1</v>
      </c>
      <c r="IQ9" s="35">
        <v>11.579337999999991</v>
      </c>
      <c r="IR9" s="35">
        <v>26.983305999999999</v>
      </c>
      <c r="IS9" s="35">
        <v>9.932542999999999</v>
      </c>
      <c r="IT9" s="35">
        <v>135.10549999999998</v>
      </c>
      <c r="IU9" s="35">
        <v>141.58249999999998</v>
      </c>
    </row>
    <row r="10" spans="1:255">
      <c r="A10" s="34" t="s">
        <v>217</v>
      </c>
      <c r="B10" s="34" t="s">
        <v>84</v>
      </c>
      <c r="C10" s="35">
        <v>54.527359494457116</v>
      </c>
      <c r="D10" s="35" t="s">
        <v>567</v>
      </c>
      <c r="E10" s="35">
        <v>65.13121148342519</v>
      </c>
      <c r="F10" s="35">
        <v>57.661913357647386</v>
      </c>
      <c r="G10" s="35">
        <v>60.185652402665383</v>
      </c>
      <c r="H10" s="35">
        <v>74.490477929323134</v>
      </c>
      <c r="I10" s="35">
        <v>44.414646866784032</v>
      </c>
      <c r="J10" s="35">
        <v>25.280254926897562</v>
      </c>
      <c r="K10" s="35">
        <v>83.23058520872587</v>
      </c>
      <c r="L10" s="35">
        <v>66.05790919326796</v>
      </c>
      <c r="M10" s="35">
        <v>86.796171171171181</v>
      </c>
      <c r="N10" s="35">
        <v>41.90245635161429</v>
      </c>
      <c r="O10" s="35">
        <v>31.718585112969517</v>
      </c>
      <c r="P10" s="35">
        <v>81.081561862802332</v>
      </c>
      <c r="Q10" s="35">
        <v>22.591970073274503</v>
      </c>
      <c r="R10" s="35">
        <v>79.441549107377355</v>
      </c>
      <c r="S10" s="35">
        <v>93.605260080966772</v>
      </c>
      <c r="T10" s="35">
        <v>35.008874168970962</v>
      </c>
      <c r="U10" s="35">
        <v>71.553823943043426</v>
      </c>
      <c r="V10" s="35">
        <v>81.811487026567249</v>
      </c>
      <c r="W10" s="35">
        <v>33.794125074230941</v>
      </c>
      <c r="X10" s="35">
        <v>53.933115816713062</v>
      </c>
      <c r="Y10" s="35">
        <v>59.835710152772201</v>
      </c>
      <c r="Z10" s="35">
        <v>74.490477929323134</v>
      </c>
      <c r="AA10" s="35">
        <v>52.698641173742743</v>
      </c>
      <c r="AB10" s="35">
        <v>2.5591326049850176</v>
      </c>
      <c r="AC10" s="35">
        <v>23.439865176422142</v>
      </c>
      <c r="AD10" s="35">
        <v>50.227994698622616</v>
      </c>
      <c r="AE10" s="35">
        <v>62.069699281954158</v>
      </c>
      <c r="AF10" s="35">
        <v>75.492548264977501</v>
      </c>
      <c r="AG10" s="35">
        <v>58.9239848538068</v>
      </c>
      <c r="AH10" s="35">
        <v>8.9289768186636547</v>
      </c>
      <c r="AI10" s="35">
        <v>7.9878031082222272</v>
      </c>
      <c r="AJ10" s="35">
        <v>87.609777378648602</v>
      </c>
      <c r="AK10" s="35">
        <v>78.769405510922525</v>
      </c>
      <c r="AL10" s="35">
        <v>98.634051382366607</v>
      </c>
      <c r="AM10" s="35">
        <v>94.641836785321928</v>
      </c>
      <c r="AN10" s="35">
        <v>47.503761850007884</v>
      </c>
      <c r="AO10" s="35">
        <v>92.224678345087625</v>
      </c>
      <c r="AP10" s="35">
        <v>49.783373086185634</v>
      </c>
      <c r="AQ10" s="35">
        <v>88.666765657305064</v>
      </c>
      <c r="AR10" s="35">
        <v>86.318081512720156</v>
      </c>
      <c r="AS10" s="35">
        <v>38.854659043462277</v>
      </c>
      <c r="AT10" s="35">
        <v>66.666666666666657</v>
      </c>
      <c r="AU10" s="35">
        <v>97.184684684684683</v>
      </c>
      <c r="AV10" s="35">
        <v>50</v>
      </c>
      <c r="AW10" s="35">
        <v>100</v>
      </c>
      <c r="AX10" s="35">
        <v>100</v>
      </c>
      <c r="AY10" s="35">
        <v>100</v>
      </c>
      <c r="AZ10" s="35">
        <v>49.855306272780901</v>
      </c>
      <c r="BA10" s="35">
        <v>14.372231877643898</v>
      </c>
      <c r="BB10" s="35">
        <v>34.39393657919554</v>
      </c>
      <c r="BC10" s="35">
        <v>10.890807028451139</v>
      </c>
      <c r="BD10" s="35">
        <v>15.686624479105667</v>
      </c>
      <c r="BE10" s="35">
        <v>8.0581635153789737</v>
      </c>
      <c r="BF10" s="35">
        <v>71.410967344423909</v>
      </c>
      <c r="BG10" s="35">
        <v>92.891221374045813</v>
      </c>
      <c r="BH10" s="35">
        <v>73.369796683025967</v>
      </c>
      <c r="BI10" s="35">
        <v>58.065229394137518</v>
      </c>
      <c r="BJ10" s="35">
        <v>100</v>
      </c>
      <c r="BK10" s="35">
        <v>42.838709677419352</v>
      </c>
      <c r="BL10" s="35">
        <v>26.523418156966468</v>
      </c>
      <c r="BM10" s="35">
        <v>0</v>
      </c>
      <c r="BN10" s="35">
        <v>21.005752458712191</v>
      </c>
      <c r="BO10" s="35">
        <v>95.969230769230762</v>
      </c>
      <c r="BP10" s="35">
        <v>47.315035799522676</v>
      </c>
      <c r="BQ10" s="35">
        <v>77.485015006718143</v>
      </c>
      <c r="BR10" s="35">
        <v>96.996914854037783</v>
      </c>
      <c r="BS10" s="35">
        <v>87.155819060828279</v>
      </c>
      <c r="BT10" s="35">
        <v>96.448696853556669</v>
      </c>
      <c r="BU10" s="35">
        <v>97.713581874001108</v>
      </c>
      <c r="BV10" s="35">
        <v>94.605915581195916</v>
      </c>
      <c r="BW10" s="35">
        <v>92.102287035251877</v>
      </c>
      <c r="BX10" s="35">
        <v>0</v>
      </c>
      <c r="BY10" s="35">
        <v>100</v>
      </c>
      <c r="BZ10" s="35">
        <v>5.0266225069128829</v>
      </c>
      <c r="CA10" s="35">
        <v>71.640944534457475</v>
      </c>
      <c r="CB10" s="35">
        <v>58.605454328926989</v>
      </c>
      <c r="CC10" s="35">
        <v>77.525487760550476</v>
      </c>
      <c r="CD10" s="35">
        <v>82.185761868458769</v>
      </c>
      <c r="CE10" s="35">
        <v>60.699558215181035</v>
      </c>
      <c r="CF10" s="35">
        <v>78.665736950685854</v>
      </c>
      <c r="CG10" s="35">
        <v>95.565864259444993</v>
      </c>
      <c r="CH10" s="35">
        <v>86.6287902247239</v>
      </c>
      <c r="CI10" s="35">
        <v>70.579815274921813</v>
      </c>
      <c r="CJ10" s="35">
        <v>88.929435699414356</v>
      </c>
      <c r="CK10" s="35">
        <v>62.753947061085434</v>
      </c>
      <c r="CL10" s="35">
        <v>92</v>
      </c>
      <c r="CM10" s="35">
        <v>79.534397994868868</v>
      </c>
      <c r="CN10" s="35">
        <v>78.499645698078737</v>
      </c>
      <c r="CO10" s="35">
        <v>25.07147897729482</v>
      </c>
      <c r="CP10" s="35">
        <v>47.144229578731334</v>
      </c>
      <c r="CQ10" s="35">
        <v>29.166666666666668</v>
      </c>
      <c r="CR10" s="35">
        <v>82.248966584173601</v>
      </c>
      <c r="CS10" s="35">
        <v>49.609847717795844</v>
      </c>
      <c r="CT10" s="35">
        <v>29.940533148169735</v>
      </c>
      <c r="CU10" s="35">
        <v>79.499306867354065</v>
      </c>
      <c r="CV10" s="35">
        <v>16.025641025641026</v>
      </c>
      <c r="CW10" s="35">
        <v>48.305072205273241</v>
      </c>
      <c r="CX10" s="35">
        <v>95.512820512820497</v>
      </c>
      <c r="CY10" s="35">
        <v>84.028145305637608</v>
      </c>
      <c r="CZ10" s="35">
        <v>77.333333333333371</v>
      </c>
      <c r="DA10" s="35">
        <v>62.109955148998409</v>
      </c>
      <c r="DB10" s="35">
        <v>60.360639361061999</v>
      </c>
      <c r="DC10" s="35">
        <v>45.03664298642348</v>
      </c>
      <c r="DD10" s="35">
        <v>3.7936130034238706</v>
      </c>
      <c r="DE10" s="35">
        <v>0.33101576176573305</v>
      </c>
      <c r="DF10" s="35">
        <v>0</v>
      </c>
      <c r="DG10" s="35">
        <v>6.1119016547504668</v>
      </c>
      <c r="DH10" s="35">
        <v>22.4169960871881</v>
      </c>
      <c r="DI10" s="35">
        <v>15.796620034648235</v>
      </c>
      <c r="DJ10" s="35">
        <v>22.549192307762809</v>
      </c>
      <c r="DK10" s="35">
        <v>32.996652276089414</v>
      </c>
      <c r="DL10" s="35">
        <v>50.145477796949223</v>
      </c>
      <c r="DM10" s="35">
        <v>57.899808250360309</v>
      </c>
      <c r="DN10" s="35">
        <v>45.38310412573675</v>
      </c>
      <c r="DO10" s="35">
        <v>47.483588621444206</v>
      </c>
      <c r="DP10" s="35">
        <v>42.864565109054084</v>
      </c>
      <c r="DQ10" s="35">
        <v>88.717205308011089</v>
      </c>
      <c r="DR10" s="35">
        <v>92.015992391058404</v>
      </c>
      <c r="DS10" s="35">
        <v>86.750733601647241</v>
      </c>
      <c r="DT10" s="35">
        <v>0</v>
      </c>
      <c r="DU10" s="35">
        <v>68.640000000000015</v>
      </c>
      <c r="DV10" s="35">
        <v>92.561983471074399</v>
      </c>
      <c r="DW10" s="35">
        <v>69.696969696969674</v>
      </c>
      <c r="DX10" s="35">
        <v>74.434755898778874</v>
      </c>
      <c r="DY10" s="35">
        <v>72.129032258064512</v>
      </c>
      <c r="DZ10" s="35">
        <v>52.272723037190346</v>
      </c>
      <c r="EA10" s="35">
        <v>83.870971155046647</v>
      </c>
      <c r="EB10" s="35">
        <v>25.175656108429784</v>
      </c>
      <c r="EC10" s="35">
        <v>26.833854021356888</v>
      </c>
      <c r="ED10" s="35">
        <v>82.5</v>
      </c>
      <c r="EE10" s="35">
        <v>82.890704800817161</v>
      </c>
      <c r="EF10" s="35">
        <v>1.4720601423987167</v>
      </c>
      <c r="EG10" s="35">
        <v>9.86687415717779</v>
      </c>
      <c r="EH10" s="35">
        <v>33.305949793741767</v>
      </c>
      <c r="EI10" s="35">
        <v>0</v>
      </c>
      <c r="EJ10" s="35">
        <v>0</v>
      </c>
      <c r="EK10" s="35">
        <v>2.5771914735109611</v>
      </c>
      <c r="EL10" s="35">
        <v>14.73225948625497</v>
      </c>
      <c r="EM10" s="35">
        <v>0.50826960386791076</v>
      </c>
      <c r="EN10" s="35">
        <v>8.4202273618189363</v>
      </c>
      <c r="EO10" s="35">
        <v>13.701067615658355</v>
      </c>
      <c r="EP10" s="35">
        <v>6.3478964658086419</v>
      </c>
      <c r="EQ10" s="35">
        <v>169.80623046038119</v>
      </c>
      <c r="ER10" s="35">
        <v>46.022249377112665</v>
      </c>
      <c r="ES10" s="35">
        <v>71.413835240347225</v>
      </c>
      <c r="ET10" s="35">
        <v>74.587783473251548</v>
      </c>
      <c r="EU10" s="35">
        <v>28.56553409613889</v>
      </c>
      <c r="EV10" s="35">
        <v>67.419452554406249</v>
      </c>
      <c r="EW10" s="35">
        <v>-0.2152894853095404</v>
      </c>
      <c r="EX10" s="35">
        <v>74.22718900303822</v>
      </c>
      <c r="EY10" s="35">
        <v>3.8535336392757422</v>
      </c>
      <c r="EZ10" s="35">
        <v>66.666666666666671</v>
      </c>
      <c r="FA10" s="35">
        <v>97.5</v>
      </c>
      <c r="FB10" s="35">
        <v>60</v>
      </c>
      <c r="FC10" s="35">
        <v>100</v>
      </c>
      <c r="FD10" s="35">
        <v>100</v>
      </c>
      <c r="FE10" s="35">
        <v>100</v>
      </c>
      <c r="FF10" s="35">
        <v>48.51493435075222</v>
      </c>
      <c r="FG10" s="35">
        <v>11.200434722386781</v>
      </c>
      <c r="FH10" s="35">
        <v>24.249543891802688</v>
      </c>
      <c r="FI10" s="35">
        <v>9.2673590400000005</v>
      </c>
      <c r="FJ10" s="35">
        <v>24312.888594893117</v>
      </c>
      <c r="FK10" s="35">
        <v>25423.982494088523</v>
      </c>
      <c r="FL10" s="35">
        <v>30.46</v>
      </c>
      <c r="FM10" s="35">
        <v>94.04</v>
      </c>
      <c r="FN10" s="35">
        <v>22.36</v>
      </c>
      <c r="FO10" s="35">
        <v>6.8520680987331275</v>
      </c>
      <c r="FP10" s="35">
        <v>1</v>
      </c>
      <c r="FQ10" s="35">
        <v>57.07</v>
      </c>
      <c r="FR10" s="26">
        <v>4479722.7516051224</v>
      </c>
      <c r="FS10" s="35">
        <v>0</v>
      </c>
      <c r="FT10" s="31">
        <v>1.4845054741139359</v>
      </c>
      <c r="FU10" s="35">
        <v>16.100000000000001</v>
      </c>
      <c r="FV10" s="35">
        <v>88.7</v>
      </c>
      <c r="FW10" s="35">
        <v>147.606079584387</v>
      </c>
      <c r="FX10" s="26">
        <v>176163</v>
      </c>
      <c r="FY10" s="35">
        <v>93.950142871218844</v>
      </c>
      <c r="FZ10" s="35">
        <v>98.689526061680951</v>
      </c>
      <c r="GA10" s="35">
        <v>99.674844812296783</v>
      </c>
      <c r="GB10" s="35">
        <v>98.049068873780669</v>
      </c>
      <c r="GC10" s="35">
        <v>94.354123558971324</v>
      </c>
      <c r="GD10" s="35">
        <v>0</v>
      </c>
      <c r="GE10" s="35">
        <v>100</v>
      </c>
      <c r="GF10" s="35">
        <v>1592.5435949724661</v>
      </c>
      <c r="GG10" s="35">
        <v>71.41444383738208</v>
      </c>
      <c r="GH10" s="35">
        <v>80.631338459823908</v>
      </c>
      <c r="GI10" s="35">
        <v>84.933664743605064</v>
      </c>
      <c r="GJ10" s="35">
        <v>82.185761868458769</v>
      </c>
      <c r="GK10" s="35">
        <v>74.525353167937553</v>
      </c>
      <c r="GL10" s="35">
        <v>95.30273663409335</v>
      </c>
      <c r="GM10" s="35">
        <v>98.67937144767636</v>
      </c>
      <c r="GN10" s="35">
        <v>90.14960241225242</v>
      </c>
      <c r="GO10" s="35">
        <v>87.272511980385588</v>
      </c>
      <c r="GP10" s="35">
        <v>94.266155472124041</v>
      </c>
      <c r="GQ10" s="35">
        <v>92.425482411820724</v>
      </c>
      <c r="GR10" s="35">
        <v>98.505516549648945</v>
      </c>
      <c r="GS10" s="35">
        <v>88.578254324789697</v>
      </c>
      <c r="GT10" s="35">
        <v>95.699869236700607</v>
      </c>
      <c r="GU10" s="35">
        <v>49.763523499852205</v>
      </c>
      <c r="GV10" s="35">
        <v>4.0803709428129835</v>
      </c>
      <c r="GW10" s="35">
        <v>8</v>
      </c>
      <c r="GX10" s="35">
        <v>88.885604493053506</v>
      </c>
      <c r="GY10" s="35">
        <v>31.33806286333629</v>
      </c>
      <c r="GZ10" s="35">
        <v>29.948763424967979</v>
      </c>
      <c r="HA10" s="35">
        <v>74.792716631442048</v>
      </c>
      <c r="HB10" s="35">
        <v>13.888888888888889</v>
      </c>
      <c r="HC10" s="35">
        <v>15.147710487444609</v>
      </c>
      <c r="HD10" s="35">
        <v>97.222222222222214</v>
      </c>
      <c r="HE10" s="35">
        <v>79.409850856973165</v>
      </c>
      <c r="HF10" s="35">
        <v>5.5555555555555554</v>
      </c>
      <c r="HG10" s="35">
        <v>64.965397923875429</v>
      </c>
      <c r="HH10" s="35">
        <v>6.6204955576403064</v>
      </c>
      <c r="HI10" s="35">
        <v>43.879764487139759</v>
      </c>
      <c r="HJ10" s="35">
        <v>18.947914864163351</v>
      </c>
      <c r="HK10" s="35">
        <v>0.51912095518255752</v>
      </c>
      <c r="HL10" s="35">
        <v>0</v>
      </c>
      <c r="HM10" s="35">
        <v>51.306454403876103</v>
      </c>
      <c r="HN10" s="35">
        <v>4.1529676414604602</v>
      </c>
      <c r="HO10" s="35">
        <v>10.988060218030801</v>
      </c>
      <c r="HP10" s="35">
        <v>30.541616196573802</v>
      </c>
      <c r="HQ10" s="35">
        <v>46.374805329641802</v>
      </c>
      <c r="HR10" s="35">
        <v>13.762162162162163</v>
      </c>
      <c r="HS10" s="35">
        <v>13.206081081081081</v>
      </c>
      <c r="HT10" s="35">
        <v>89.4</v>
      </c>
      <c r="HU10" s="35">
        <v>107.4</v>
      </c>
      <c r="HV10" s="35">
        <v>34.023464458247062</v>
      </c>
      <c r="HW10" s="35">
        <v>86.611456176673556</v>
      </c>
      <c r="HX10" s="35">
        <v>96.798900235663794</v>
      </c>
      <c r="HY10" s="35">
        <v>89.512961508248239</v>
      </c>
      <c r="HZ10" s="35">
        <v>0</v>
      </c>
      <c r="IA10" s="35">
        <v>90.2</v>
      </c>
      <c r="IB10" s="35">
        <v>99.64</v>
      </c>
      <c r="IC10" s="35">
        <v>99.10873440285205</v>
      </c>
      <c r="ID10" s="35">
        <v>95.677799607072686</v>
      </c>
      <c r="IE10" s="35">
        <v>88.77</v>
      </c>
      <c r="IF10" s="35">
        <v>74.390239999999991</v>
      </c>
      <c r="IG10" s="35">
        <v>87.804879999999997</v>
      </c>
      <c r="IH10" s="35">
        <v>59.822296750000007</v>
      </c>
      <c r="II10" s="35">
        <v>60.163454751040106</v>
      </c>
      <c r="IJ10" s="35">
        <v>75</v>
      </c>
      <c r="IK10" s="26">
        <v>4952</v>
      </c>
      <c r="IL10" s="35">
        <v>7.771992818671454E-2</v>
      </c>
      <c r="IM10" s="35">
        <v>-0.39018885853426771</v>
      </c>
      <c r="IN10" s="35">
        <v>3.4620462046204619</v>
      </c>
      <c r="IO10" s="35">
        <v>-1</v>
      </c>
      <c r="IP10" s="35">
        <v>-1</v>
      </c>
      <c r="IQ10" s="35">
        <v>27.949400000000001</v>
      </c>
      <c r="IR10" s="35">
        <v>117.94846299999989</v>
      </c>
      <c r="IS10" s="35">
        <v>3.1655289999999998</v>
      </c>
      <c r="IT10" s="35">
        <v>134.03149999999997</v>
      </c>
      <c r="IU10" s="35">
        <v>150.245</v>
      </c>
    </row>
    <row r="11" spans="1:255">
      <c r="A11" s="34" t="s">
        <v>254</v>
      </c>
      <c r="B11" s="34" t="s">
        <v>40</v>
      </c>
      <c r="C11" s="35">
        <v>62.659696003543473</v>
      </c>
      <c r="D11" s="35" t="s">
        <v>189</v>
      </c>
      <c r="E11" s="35">
        <v>69.527995002654393</v>
      </c>
      <c r="F11" s="35">
        <v>66.16732121456289</v>
      </c>
      <c r="G11" s="35">
        <v>71.905808677696342</v>
      </c>
      <c r="H11" s="35">
        <v>77.42430811392245</v>
      </c>
      <c r="I11" s="35">
        <v>60.228189762313974</v>
      </c>
      <c r="J11" s="35">
        <v>30.704553250110806</v>
      </c>
      <c r="K11" s="35">
        <v>87.175188445190471</v>
      </c>
      <c r="L11" s="35">
        <v>72.232795260362465</v>
      </c>
      <c r="M11" s="35">
        <v>88.896396396396398</v>
      </c>
      <c r="N11" s="35">
        <v>46.306669523273918</v>
      </c>
      <c r="O11" s="35">
        <v>41.937915441560506</v>
      </c>
      <c r="P11" s="35">
        <v>80.619004949142564</v>
      </c>
      <c r="Q11" s="35">
        <v>21.822969443478584</v>
      </c>
      <c r="R11" s="35">
        <v>74.00683539404173</v>
      </c>
      <c r="S11" s="35">
        <v>94.254741441218798</v>
      </c>
      <c r="T11" s="35">
        <v>74.584738579512404</v>
      </c>
      <c r="U11" s="35">
        <v>84.686182667853188</v>
      </c>
      <c r="V11" s="35">
        <v>88.751514006323092</v>
      </c>
      <c r="W11" s="35">
        <v>54.184619104707501</v>
      </c>
      <c r="X11" s="35">
        <v>52.867269449218725</v>
      </c>
      <c r="Y11" s="35">
        <v>79.039458160379183</v>
      </c>
      <c r="Z11" s="35">
        <v>77.42430811392245</v>
      </c>
      <c r="AA11" s="35">
        <v>71.332643346340703</v>
      </c>
      <c r="AB11" s="35">
        <v>23.720432743062581</v>
      </c>
      <c r="AC11" s="35">
        <v>37.8157701116506</v>
      </c>
      <c r="AD11" s="35">
        <v>81.508758781426266</v>
      </c>
      <c r="AE11" s="35">
        <v>66.13502519346352</v>
      </c>
      <c r="AF11" s="35">
        <v>80.856508397940161</v>
      </c>
      <c r="AG11" s="35">
        <v>72.250856311767052</v>
      </c>
      <c r="AH11" s="35">
        <v>6.3108717145269635</v>
      </c>
      <c r="AI11" s="35">
        <v>13.551931724038385</v>
      </c>
      <c r="AJ11" s="35">
        <v>93.50828900423042</v>
      </c>
      <c r="AK11" s="35">
        <v>95.892273287761952</v>
      </c>
      <c r="AL11" s="35">
        <v>90.588924018764729</v>
      </c>
      <c r="AM11" s="35">
        <v>72.651741180217229</v>
      </c>
      <c r="AN11" s="35">
        <v>81.273338029914981</v>
      </c>
      <c r="AO11" s="35">
        <v>89.136565150253489</v>
      </c>
      <c r="AP11" s="35">
        <v>62.201408856254844</v>
      </c>
      <c r="AQ11" s="35">
        <v>71.291465446782752</v>
      </c>
      <c r="AR11" s="35">
        <v>73.898151942191291</v>
      </c>
      <c r="AS11" s="35">
        <v>53.772950056583369</v>
      </c>
      <c r="AT11" s="35">
        <v>100</v>
      </c>
      <c r="AU11" s="35">
        <v>65.585585585585591</v>
      </c>
      <c r="AV11" s="35">
        <v>89.999999999999986</v>
      </c>
      <c r="AW11" s="35">
        <v>100</v>
      </c>
      <c r="AX11" s="35">
        <v>100</v>
      </c>
      <c r="AY11" s="35">
        <v>100</v>
      </c>
      <c r="AZ11" s="35">
        <v>43.689324586717959</v>
      </c>
      <c r="BA11" s="35">
        <v>25.688766780365679</v>
      </c>
      <c r="BB11" s="35">
        <v>62.155256249285962</v>
      </c>
      <c r="BC11" s="35">
        <v>0</v>
      </c>
      <c r="BD11" s="35">
        <v>35.074088101020834</v>
      </c>
      <c r="BE11" s="35">
        <v>15.077304557610169</v>
      </c>
      <c r="BF11" s="35">
        <v>75.662353666050535</v>
      </c>
      <c r="BG11" s="35">
        <v>100</v>
      </c>
      <c r="BH11" s="35">
        <v>63.117559712745553</v>
      </c>
      <c r="BI11" s="35">
        <v>59.358460083824703</v>
      </c>
      <c r="BJ11" s="35">
        <v>100</v>
      </c>
      <c r="BK11" s="35">
        <v>47.885304659498217</v>
      </c>
      <c r="BL11" s="35">
        <v>25.672042660642763</v>
      </c>
      <c r="BM11" s="35">
        <v>0</v>
      </c>
      <c r="BN11" s="35">
        <v>13.734530453773356</v>
      </c>
      <c r="BO11" s="35">
        <v>95.230769230769226</v>
      </c>
      <c r="BP11" s="35">
        <v>59.367541766109788</v>
      </c>
      <c r="BQ11" s="35">
        <v>45.675070154495707</v>
      </c>
      <c r="BR11" s="35">
        <v>95.753960424792226</v>
      </c>
      <c r="BS11" s="35">
        <v>93.691969813626073</v>
      </c>
      <c r="BT11" s="35">
        <v>97.25971402830254</v>
      </c>
      <c r="BU11" s="35">
        <v>97.775862204561562</v>
      </c>
      <c r="BV11" s="35">
        <v>88.677792906074089</v>
      </c>
      <c r="BW11" s="35">
        <v>93.868368253529795</v>
      </c>
      <c r="BX11" s="35">
        <v>100</v>
      </c>
      <c r="BY11" s="35">
        <v>100</v>
      </c>
      <c r="BZ11" s="35">
        <v>23.754215738537241</v>
      </c>
      <c r="CA11" s="35">
        <v>99.187294166373121</v>
      </c>
      <c r="CB11" s="35">
        <v>75.977932086219568</v>
      </c>
      <c r="CC11" s="35">
        <v>74.376755511646195</v>
      </c>
      <c r="CD11" s="35">
        <v>84.195013466157349</v>
      </c>
      <c r="CE11" s="35">
        <v>88.669442649956949</v>
      </c>
      <c r="CF11" s="35">
        <v>85.710658126765864</v>
      </c>
      <c r="CG11" s="35">
        <v>85.989890264589135</v>
      </c>
      <c r="CH11" s="35">
        <v>97.943931422120656</v>
      </c>
      <c r="CI11" s="35">
        <v>79.307233296815298</v>
      </c>
      <c r="CJ11" s="35">
        <v>92.17632446044189</v>
      </c>
      <c r="CK11" s="35">
        <v>82.03808168101304</v>
      </c>
      <c r="CL11" s="35">
        <v>100</v>
      </c>
      <c r="CM11" s="35">
        <v>82.105573231868007</v>
      </c>
      <c r="CN11" s="35">
        <v>90.451077693736792</v>
      </c>
      <c r="CO11" s="35">
        <v>62.55496888419858</v>
      </c>
      <c r="CP11" s="35">
        <v>66.665555096590595</v>
      </c>
      <c r="CQ11" s="35">
        <v>33.333333333333329</v>
      </c>
      <c r="CR11" s="35">
        <v>85.100863951899754</v>
      </c>
      <c r="CS11" s="35">
        <v>50.599182855223582</v>
      </c>
      <c r="CT11" s="35">
        <v>22.901761540532846</v>
      </c>
      <c r="CU11" s="35">
        <v>85.169926009590398</v>
      </c>
      <c r="CV11" s="35">
        <v>71.005917159763314</v>
      </c>
      <c r="CW11" s="35">
        <v>72.408024975121606</v>
      </c>
      <c r="CX11" s="35">
        <v>87.57396449704143</v>
      </c>
      <c r="CY11" s="35">
        <v>92.54448027905751</v>
      </c>
      <c r="CZ11" s="35">
        <v>79.341772151898738</v>
      </c>
      <c r="DA11" s="35">
        <v>60.386671910811096</v>
      </c>
      <c r="DB11" s="35">
        <v>79.162745624136932</v>
      </c>
      <c r="DC11" s="35">
        <v>63.502541068544495</v>
      </c>
      <c r="DD11" s="35">
        <v>20.397676019215766</v>
      </c>
      <c r="DE11" s="35">
        <v>2.8542824339662358</v>
      </c>
      <c r="DF11" s="35">
        <v>55.824594755734537</v>
      </c>
      <c r="DG11" s="35">
        <v>15.805177763333782</v>
      </c>
      <c r="DH11" s="35">
        <v>33.58036193005492</v>
      </c>
      <c r="DI11" s="35">
        <v>29.234717439296055</v>
      </c>
      <c r="DJ11" s="35">
        <v>42.22285554784311</v>
      </c>
      <c r="DK11" s="35">
        <v>46.225145529408309</v>
      </c>
      <c r="DL11" s="35">
        <v>67.09193784352469</v>
      </c>
      <c r="DM11" s="35">
        <v>89.684715334481865</v>
      </c>
      <c r="DN11" s="35">
        <v>99.017681728880163</v>
      </c>
      <c r="DO11" s="35">
        <v>70.240700218818361</v>
      </c>
      <c r="DP11" s="35">
        <v>42.815318136272545</v>
      </c>
      <c r="DQ11" s="35">
        <v>73.259048220155748</v>
      </c>
      <c r="DR11" s="35">
        <v>92.787544168398611</v>
      </c>
      <c r="DS11" s="35">
        <v>85.37790690577539</v>
      </c>
      <c r="DT11" s="35">
        <v>36.43530853671534</v>
      </c>
      <c r="DU11" s="35">
        <v>66.048000000000002</v>
      </c>
      <c r="DV11" s="35">
        <v>100</v>
      </c>
      <c r="DW11" s="35">
        <v>89.067524115755631</v>
      </c>
      <c r="DX11" s="35">
        <v>78.167017873945184</v>
      </c>
      <c r="DY11" s="35">
        <v>71.000000000000014</v>
      </c>
      <c r="DZ11" s="35">
        <v>77.272732355371559</v>
      </c>
      <c r="EA11" s="35">
        <v>98.387099760665819</v>
      </c>
      <c r="EB11" s="35">
        <v>50.792664742950201</v>
      </c>
      <c r="EC11" s="35">
        <v>11.186961747059057</v>
      </c>
      <c r="ED11" s="35">
        <v>97.5</v>
      </c>
      <c r="EE11" s="35">
        <v>98.365679264555666</v>
      </c>
      <c r="EF11" s="35">
        <v>1.2626122933975505</v>
      </c>
      <c r="EG11" s="35">
        <v>7.190595157317679</v>
      </c>
      <c r="EH11" s="35">
        <v>18.885093763129291</v>
      </c>
      <c r="EI11" s="35">
        <v>2.5228600052631598</v>
      </c>
      <c r="EJ11" s="35">
        <v>1.6931973535271432</v>
      </c>
      <c r="EK11" s="35">
        <v>3.0563796647625572</v>
      </c>
      <c r="EL11" s="35">
        <v>9.6498715057467717</v>
      </c>
      <c r="EM11" s="35">
        <v>0.42387366370890978</v>
      </c>
      <c r="EN11" s="35">
        <v>21.450411603292803</v>
      </c>
      <c r="EO11" s="35">
        <v>33.179122182680892</v>
      </c>
      <c r="EP11" s="35">
        <v>3.3259054777663222</v>
      </c>
      <c r="EQ11" s="35">
        <v>36.584960255429543</v>
      </c>
      <c r="ER11" s="35">
        <v>109.75488076628862</v>
      </c>
      <c r="ES11" s="35">
        <v>209.53204509927829</v>
      </c>
      <c r="ET11" s="35">
        <v>26.607243822130577</v>
      </c>
      <c r="EU11" s="35">
        <v>39.910865733195863</v>
      </c>
      <c r="EV11" s="35">
        <v>71.202477930495476</v>
      </c>
      <c r="EW11" s="35">
        <v>-2.2778021194379363</v>
      </c>
      <c r="EX11" s="35">
        <v>66.199786073032868</v>
      </c>
      <c r="EY11" s="35">
        <v>7.2043073139120537</v>
      </c>
      <c r="EZ11" s="35">
        <v>100</v>
      </c>
      <c r="FA11" s="35">
        <v>69.440000000000012</v>
      </c>
      <c r="FB11" s="35">
        <v>91.999999999999986</v>
      </c>
      <c r="FC11" s="35">
        <v>100</v>
      </c>
      <c r="FD11" s="35">
        <v>100</v>
      </c>
      <c r="FE11" s="35">
        <v>100</v>
      </c>
      <c r="FF11" s="35">
        <v>42.514726568043152</v>
      </c>
      <c r="FG11" s="35">
        <v>20.019531960771001</v>
      </c>
      <c r="FH11" s="35">
        <v>43.822742158424859</v>
      </c>
      <c r="FI11" s="35">
        <v>0</v>
      </c>
      <c r="FJ11" s="35">
        <v>47793.137539162541</v>
      </c>
      <c r="FK11" s="35">
        <v>40607.021457079194</v>
      </c>
      <c r="FL11" s="35">
        <v>26.32</v>
      </c>
      <c r="FM11" s="35">
        <v>100</v>
      </c>
      <c r="FN11" s="35">
        <v>7.95</v>
      </c>
      <c r="FO11" s="35">
        <v>7.9507727133283908</v>
      </c>
      <c r="FP11" s="35">
        <v>1</v>
      </c>
      <c r="FQ11" s="35">
        <v>60.59</v>
      </c>
      <c r="FR11" s="26">
        <v>4362412.3138073282</v>
      </c>
      <c r="FS11" s="35">
        <v>0</v>
      </c>
      <c r="FT11" s="31">
        <v>0.97063819461295797</v>
      </c>
      <c r="FU11" s="35">
        <v>18.5</v>
      </c>
      <c r="FV11" s="35">
        <v>68.5</v>
      </c>
      <c r="FW11" s="35">
        <v>200.43547614163299</v>
      </c>
      <c r="FX11" s="26">
        <v>247093</v>
      </c>
      <c r="FY11" s="35">
        <v>96.77771709448389</v>
      </c>
      <c r="FZ11" s="35">
        <v>98.907700709994543</v>
      </c>
      <c r="GA11" s="35">
        <v>99.683233205898418</v>
      </c>
      <c r="GB11" s="35">
        <v>96.712179137083567</v>
      </c>
      <c r="GC11" s="35">
        <v>95.608956854178047</v>
      </c>
      <c r="GD11" s="35">
        <v>100</v>
      </c>
      <c r="GE11" s="35">
        <v>100</v>
      </c>
      <c r="GF11" s="35">
        <v>7525.8534087205253</v>
      </c>
      <c r="GG11" s="35">
        <v>90.147932485238513</v>
      </c>
      <c r="GH11" s="35">
        <v>88.759985274043558</v>
      </c>
      <c r="GI11" s="35">
        <v>84.404504336903614</v>
      </c>
      <c r="GJ11" s="35">
        <v>84.195013466157349</v>
      </c>
      <c r="GK11" s="35">
        <v>92.655503760411335</v>
      </c>
      <c r="GL11" s="35">
        <v>96.797472188912337</v>
      </c>
      <c r="GM11" s="35">
        <v>95.827337722535503</v>
      </c>
      <c r="GN11" s="35">
        <v>98.485320827346897</v>
      </c>
      <c r="GO11" s="35">
        <v>91.048086789102939</v>
      </c>
      <c r="GP11" s="35">
        <v>95.765163912790996</v>
      </c>
      <c r="GQ11" s="35">
        <v>96.347187004009797</v>
      </c>
      <c r="GR11" s="35">
        <v>100</v>
      </c>
      <c r="GS11" s="35">
        <v>89.766163913195513</v>
      </c>
      <c r="GT11" s="35">
        <v>98.090188934149381</v>
      </c>
      <c r="GU11" s="35">
        <v>108.36701256144184</v>
      </c>
      <c r="GV11" s="35">
        <v>30.436497501972127</v>
      </c>
      <c r="GW11" s="35">
        <v>9</v>
      </c>
      <c r="GX11" s="35">
        <v>90.114691425450573</v>
      </c>
      <c r="GY11" s="35">
        <v>31.829601310759148</v>
      </c>
      <c r="GZ11" s="35">
        <v>25.832878208629161</v>
      </c>
      <c r="HA11" s="35">
        <v>79.469026548672559</v>
      </c>
      <c r="HB11" s="35">
        <v>61.53846153846154</v>
      </c>
      <c r="HC11" s="35">
        <v>9.844444444444445</v>
      </c>
      <c r="HD11" s="35">
        <v>92.307692307692307</v>
      </c>
      <c r="HE11" s="35">
        <v>82.390568097670126</v>
      </c>
      <c r="HF11" s="35">
        <v>5.0632911392405067</v>
      </c>
      <c r="HG11" s="35">
        <v>63.934426229508198</v>
      </c>
      <c r="HH11" s="35">
        <v>7.4387221798109104</v>
      </c>
      <c r="HI11" s="35">
        <v>51.238932794580784</v>
      </c>
      <c r="HJ11" s="35">
        <v>101.88003581020591</v>
      </c>
      <c r="HK11" s="35">
        <v>4.476275738585497</v>
      </c>
      <c r="HL11" s="35">
        <v>66.78603401969562</v>
      </c>
      <c r="HM11" s="35">
        <v>132.67681289167413</v>
      </c>
      <c r="HN11" s="35">
        <v>5.7296329453894366</v>
      </c>
      <c r="HO11" s="35">
        <v>18.263205013428827</v>
      </c>
      <c r="HP11" s="35">
        <v>48.52282900626679</v>
      </c>
      <c r="HQ11" s="35">
        <v>63.384064458370638</v>
      </c>
      <c r="HR11" s="35">
        <v>11.847222222222221</v>
      </c>
      <c r="HS11" s="35">
        <v>8.4384236453201975</v>
      </c>
      <c r="HT11" s="35">
        <v>116.7</v>
      </c>
      <c r="HU11" s="35">
        <v>128.19999999999999</v>
      </c>
      <c r="HV11" s="35">
        <v>33.984375</v>
      </c>
      <c r="HW11" s="35">
        <v>73.307291666666657</v>
      </c>
      <c r="HX11" s="35">
        <v>97.108245408362635</v>
      </c>
      <c r="HY11" s="35">
        <v>88.432981633450567</v>
      </c>
      <c r="HZ11" s="35">
        <v>27.784290738569755</v>
      </c>
      <c r="IA11" s="35">
        <v>89.39</v>
      </c>
      <c r="IB11" s="35">
        <v>100</v>
      </c>
      <c r="IC11" s="35">
        <v>99.678456591639872</v>
      </c>
      <c r="ID11" s="35">
        <v>96.24573378839591</v>
      </c>
      <c r="IE11" s="35">
        <v>88.42</v>
      </c>
      <c r="IF11" s="35">
        <v>87.804879999999997</v>
      </c>
      <c r="IG11" s="35">
        <v>98.78049</v>
      </c>
      <c r="IH11" s="35">
        <v>72.734843600000005</v>
      </c>
      <c r="II11" s="35">
        <v>51.644239699414854</v>
      </c>
      <c r="IJ11" s="35">
        <v>81</v>
      </c>
      <c r="IK11" s="26">
        <v>5558</v>
      </c>
      <c r="IL11" s="35">
        <v>6.7316711922981984E-2</v>
      </c>
      <c r="IM11" s="35">
        <v>-0.55127076970857702</v>
      </c>
      <c r="IN11" s="35">
        <v>1.5300632911392404</v>
      </c>
      <c r="IO11" s="35">
        <v>0.99481865284974091</v>
      </c>
      <c r="IP11" s="35">
        <v>-0.44594594594594594</v>
      </c>
      <c r="IQ11" s="35">
        <v>32.212898999999901</v>
      </c>
      <c r="IR11" s="35">
        <v>80.448788999999991</v>
      </c>
      <c r="IS11" s="35">
        <v>2.6871719999999999</v>
      </c>
      <c r="IT11" s="35">
        <v>127.3835</v>
      </c>
      <c r="IU11" s="35">
        <v>137.93</v>
      </c>
    </row>
    <row r="12" spans="1:255">
      <c r="A12" s="34" t="s">
        <v>237</v>
      </c>
      <c r="B12" s="34" t="s">
        <v>23</v>
      </c>
      <c r="C12" s="35">
        <v>60.08498714523104</v>
      </c>
      <c r="D12" s="35" t="s">
        <v>189</v>
      </c>
      <c r="E12" s="35">
        <v>60.516001421752229</v>
      </c>
      <c r="F12" s="35">
        <v>70.612078076518941</v>
      </c>
      <c r="G12" s="35">
        <v>65.797831729138451</v>
      </c>
      <c r="H12" s="35">
        <v>74.60789682438687</v>
      </c>
      <c r="I12" s="35">
        <v>48.115169873422722</v>
      </c>
      <c r="J12" s="35">
        <v>40.860944946167052</v>
      </c>
      <c r="K12" s="35">
        <v>74.577394050994542</v>
      </c>
      <c r="L12" s="35">
        <v>81.560665953221161</v>
      </c>
      <c r="M12" s="35">
        <v>70.123873873873862</v>
      </c>
      <c r="N12" s="35">
        <v>45.664308440091375</v>
      </c>
      <c r="O12" s="35">
        <v>37.999857035841892</v>
      </c>
      <c r="P12" s="35">
        <v>53.169909176490535</v>
      </c>
      <c r="Q12" s="35">
        <v>55.265097587009471</v>
      </c>
      <c r="R12" s="35">
        <v>72.74580124354388</v>
      </c>
      <c r="S12" s="35">
        <v>94.012808055158459</v>
      </c>
      <c r="T12" s="35">
        <v>60.424605420363918</v>
      </c>
      <c r="U12" s="35">
        <v>73.793269643506093</v>
      </c>
      <c r="V12" s="35">
        <v>80.525508809659541</v>
      </c>
      <c r="W12" s="35">
        <v>52.012127893297453</v>
      </c>
      <c r="X12" s="35">
        <v>58.740401958511988</v>
      </c>
      <c r="Y12" s="35">
        <v>63.91785034071723</v>
      </c>
      <c r="Z12" s="35">
        <v>74.60789682438687</v>
      </c>
      <c r="AA12" s="35">
        <v>74.819692941050391</v>
      </c>
      <c r="AB12" s="35">
        <v>7.588066211199525</v>
      </c>
      <c r="AC12" s="35">
        <v>42.538048437411291</v>
      </c>
      <c r="AD12" s="35">
        <v>37.424747316259648</v>
      </c>
      <c r="AE12" s="35">
        <v>59.415458343612094</v>
      </c>
      <c r="AF12" s="35">
        <v>66.905005991003307</v>
      </c>
      <c r="AG12" s="35">
        <v>81.251151681669725</v>
      </c>
      <c r="AH12" s="35">
        <v>8.1690123023960535</v>
      </c>
      <c r="AI12" s="35">
        <v>33.162670854435383</v>
      </c>
      <c r="AJ12" s="35">
        <v>72.99502493529161</v>
      </c>
      <c r="AK12" s="35">
        <v>65.309922035438831</v>
      </c>
      <c r="AL12" s="35">
        <v>87.622117478668116</v>
      </c>
      <c r="AM12" s="35">
        <v>86.186786424564616</v>
      </c>
      <c r="AN12" s="35">
        <v>63.099361316767798</v>
      </c>
      <c r="AO12" s="35">
        <v>72.251152115236238</v>
      </c>
      <c r="AP12" s="35">
        <v>54.64664623344796</v>
      </c>
      <c r="AQ12" s="35">
        <v>90.827848860310311</v>
      </c>
      <c r="AR12" s="35">
        <v>98.92961997830281</v>
      </c>
      <c r="AS12" s="35">
        <v>63.399214694044701</v>
      </c>
      <c r="AT12" s="35">
        <v>100</v>
      </c>
      <c r="AU12" s="35">
        <v>53.828828828828826</v>
      </c>
      <c r="AV12" s="35">
        <v>60</v>
      </c>
      <c r="AW12" s="35">
        <v>66.666666666666657</v>
      </c>
      <c r="AX12" s="35">
        <v>100</v>
      </c>
      <c r="AY12" s="35">
        <v>100</v>
      </c>
      <c r="AZ12" s="35">
        <v>54.409376314297297</v>
      </c>
      <c r="BA12" s="35">
        <v>22.800907932294411</v>
      </c>
      <c r="BB12" s="35">
        <v>51.111257953865184</v>
      </c>
      <c r="BC12" s="35">
        <v>0</v>
      </c>
      <c r="BD12" s="35">
        <v>16.48343097016355</v>
      </c>
      <c r="BE12" s="35">
        <v>1.7983336062469053</v>
      </c>
      <c r="BF12" s="35">
        <v>95.717806531115215</v>
      </c>
      <c r="BG12" s="35">
        <v>100</v>
      </c>
      <c r="BH12" s="35">
        <v>68.382414229058881</v>
      </c>
      <c r="BI12" s="35">
        <v>44.297222476903272</v>
      </c>
      <c r="BJ12" s="35">
        <v>0</v>
      </c>
      <c r="BK12" s="35">
        <v>41.362007168458781</v>
      </c>
      <c r="BL12" s="35">
        <v>17.191480915636511</v>
      </c>
      <c r="BM12" s="35">
        <v>100</v>
      </c>
      <c r="BN12" s="35">
        <v>62.506902263942564</v>
      </c>
      <c r="BO12" s="35">
        <v>97.230769230769226</v>
      </c>
      <c r="BP12" s="35">
        <v>49.463007159904535</v>
      </c>
      <c r="BQ12" s="35">
        <v>83.572045650844572</v>
      </c>
      <c r="BR12" s="35">
        <v>60.71738293265723</v>
      </c>
      <c r="BS12" s="35">
        <v>98.06310838879952</v>
      </c>
      <c r="BT12" s="35">
        <v>95.490261167399183</v>
      </c>
      <c r="BU12" s="35">
        <v>99.606349736136949</v>
      </c>
      <c r="BV12" s="35">
        <v>77.411833269688273</v>
      </c>
      <c r="BW12" s="35">
        <v>99.492487713768327</v>
      </c>
      <c r="BX12" s="35">
        <v>72.160728419207345</v>
      </c>
      <c r="BY12" s="35">
        <v>100</v>
      </c>
      <c r="BZ12" s="35">
        <v>9.1130878418843988</v>
      </c>
      <c r="CA12" s="35">
        <v>76.391528113663938</v>
      </c>
      <c r="CB12" s="35">
        <v>65.062106047568648</v>
      </c>
      <c r="CC12" s="35">
        <v>79.427357319269134</v>
      </c>
      <c r="CD12" s="35">
        <v>77.034659820135431</v>
      </c>
      <c r="CE12" s="35">
        <v>61.349453795054956</v>
      </c>
      <c r="CF12" s="35">
        <v>83.494512765344382</v>
      </c>
      <c r="CG12" s="35">
        <v>83.735296466173125</v>
      </c>
      <c r="CH12" s="35">
        <v>79.385701826459183</v>
      </c>
      <c r="CI12" s="35">
        <v>76.245809879154649</v>
      </c>
      <c r="CJ12" s="35">
        <v>90.405931358686217</v>
      </c>
      <c r="CK12" s="35">
        <v>57.123920640194051</v>
      </c>
      <c r="CL12" s="35">
        <v>100</v>
      </c>
      <c r="CM12" s="35">
        <v>83.9905014444426</v>
      </c>
      <c r="CN12" s="35">
        <v>73.316908862166486</v>
      </c>
      <c r="CO12" s="35">
        <v>56.334966395157025</v>
      </c>
      <c r="CP12" s="35">
        <v>45.534750618068657</v>
      </c>
      <c r="CQ12" s="35">
        <v>54.166666666666664</v>
      </c>
      <c r="CR12" s="35">
        <v>76.767157914291687</v>
      </c>
      <c r="CS12" s="35">
        <v>61.050036941534593</v>
      </c>
      <c r="CT12" s="35">
        <v>38.404011019709685</v>
      </c>
      <c r="CU12" s="35">
        <v>81.101538086508185</v>
      </c>
      <c r="CV12" s="35">
        <v>57.692307692307686</v>
      </c>
      <c r="CW12" s="35">
        <v>35.516608838490946</v>
      </c>
      <c r="CX12" s="35">
        <v>81.360946745562117</v>
      </c>
      <c r="CY12" s="35">
        <v>89.424425013015878</v>
      </c>
      <c r="CZ12" s="35">
        <v>61.063394683026672</v>
      </c>
      <c r="DA12" s="35">
        <v>73.335870777118089</v>
      </c>
      <c r="DB12" s="35">
        <v>68.048944959074191</v>
      </c>
      <c r="DC12" s="35">
        <v>81.59044092302662</v>
      </c>
      <c r="DD12" s="35">
        <v>7.2733055038605059</v>
      </c>
      <c r="DE12" s="35">
        <v>0</v>
      </c>
      <c r="DF12" s="35">
        <v>11.173445109429892</v>
      </c>
      <c r="DG12" s="35">
        <v>11.9055142315077</v>
      </c>
      <c r="DH12" s="35">
        <v>40.613901054465785</v>
      </c>
      <c r="DI12" s="35">
        <v>32.900308415145588</v>
      </c>
      <c r="DJ12" s="35">
        <v>43.93584969608785</v>
      </c>
      <c r="DK12" s="35">
        <v>52.702134583945913</v>
      </c>
      <c r="DL12" s="35">
        <v>13.413498665187312</v>
      </c>
      <c r="DM12" s="35">
        <v>53.700897305409434</v>
      </c>
      <c r="DN12" s="35">
        <v>44.400785854616906</v>
      </c>
      <c r="DO12" s="35">
        <v>38.183807439824953</v>
      </c>
      <c r="DP12" s="35">
        <v>60.13390900697361</v>
      </c>
      <c r="DQ12" s="35">
        <v>44.281802192960022</v>
      </c>
      <c r="DR12" s="35">
        <v>99.9393299635353</v>
      </c>
      <c r="DS12" s="35">
        <v>92.722250554591554</v>
      </c>
      <c r="DT12" s="35">
        <v>0</v>
      </c>
      <c r="DU12" s="35">
        <v>63.296000000000006</v>
      </c>
      <c r="DV12" s="35">
        <v>86.983471074380276</v>
      </c>
      <c r="DW12" s="35">
        <v>39.728884254431748</v>
      </c>
      <c r="DX12" s="35">
        <v>80.548932690720619</v>
      </c>
      <c r="DY12" s="35">
        <v>63.967741935483872</v>
      </c>
      <c r="DZ12" s="35">
        <v>97.727276962809654</v>
      </c>
      <c r="EA12" s="35">
        <v>100</v>
      </c>
      <c r="EB12" s="35">
        <v>88.74670101491175</v>
      </c>
      <c r="EC12" s="35">
        <v>1.0329321122969179</v>
      </c>
      <c r="ED12" s="35">
        <v>100</v>
      </c>
      <c r="EE12" s="35">
        <v>100</v>
      </c>
      <c r="EF12" s="35">
        <v>22.392360151007235</v>
      </c>
      <c r="EG12" s="35">
        <v>13.322259057026297</v>
      </c>
      <c r="EH12" s="35">
        <v>1.0252744812415835</v>
      </c>
      <c r="EI12" s="35">
        <v>0.55166231615357675</v>
      </c>
      <c r="EJ12" s="35">
        <v>3.5535055065515762</v>
      </c>
      <c r="EK12" s="35">
        <v>24.819378976363208</v>
      </c>
      <c r="EL12" s="35">
        <v>37.052414950780161</v>
      </c>
      <c r="EM12" s="35">
        <v>12.145679121518773</v>
      </c>
      <c r="EN12" s="35">
        <v>43.100744805958385</v>
      </c>
      <c r="EO12" s="35">
        <v>48.695136417556391</v>
      </c>
      <c r="EP12" s="35">
        <v>13.835488756844924</v>
      </c>
      <c r="EQ12" s="35">
        <v>274.5252242805546</v>
      </c>
      <c r="ER12" s="35">
        <v>133.25760223698006</v>
      </c>
      <c r="ES12" s="35">
        <v>124.51939881160433</v>
      </c>
      <c r="ET12" s="35">
        <v>52.429220552254463</v>
      </c>
      <c r="EU12" s="35">
        <v>101.94570662938366</v>
      </c>
      <c r="EV12" s="35">
        <v>68.900998111819646</v>
      </c>
      <c r="EW12" s="35">
        <v>4.1239113079896583E-2</v>
      </c>
      <c r="EX12" s="35">
        <v>82.378434970706166</v>
      </c>
      <c r="EY12" s="35">
        <v>9.3664473408037594</v>
      </c>
      <c r="EZ12" s="35">
        <v>100</v>
      </c>
      <c r="FA12" s="35">
        <v>59</v>
      </c>
      <c r="FB12" s="35">
        <v>68</v>
      </c>
      <c r="FC12" s="35">
        <v>75</v>
      </c>
      <c r="FD12" s="35">
        <v>100</v>
      </c>
      <c r="FE12" s="35">
        <v>100</v>
      </c>
      <c r="FF12" s="35">
        <v>52.946567121876527</v>
      </c>
      <c r="FG12" s="35">
        <v>17.768992532333126</v>
      </c>
      <c r="FH12" s="35">
        <v>36.036139401013358</v>
      </c>
      <c r="FI12" s="35">
        <v>0</v>
      </c>
      <c r="FJ12" s="35">
        <v>25277.904707124548</v>
      </c>
      <c r="FK12" s="35">
        <v>11883.402408831411</v>
      </c>
      <c r="FL12" s="35">
        <v>6.79</v>
      </c>
      <c r="FM12" s="35">
        <v>100</v>
      </c>
      <c r="FN12" s="35">
        <v>15.35</v>
      </c>
      <c r="FO12" s="35">
        <v>-4.8449731595467114</v>
      </c>
      <c r="FP12" s="35">
        <v>0</v>
      </c>
      <c r="FQ12" s="35">
        <v>56.04</v>
      </c>
      <c r="FR12" s="26">
        <v>3193881.6062948648</v>
      </c>
      <c r="FS12" s="35">
        <v>1</v>
      </c>
      <c r="FT12" s="31">
        <v>4.417448923246825</v>
      </c>
      <c r="FU12" s="35">
        <v>12</v>
      </c>
      <c r="FV12" s="35">
        <v>85.1</v>
      </c>
      <c r="FW12" s="35">
        <v>137.496846222035</v>
      </c>
      <c r="FX12" s="26">
        <v>2246478</v>
      </c>
      <c r="FY12" s="35">
        <v>98.668695321414987</v>
      </c>
      <c r="FZ12" s="35">
        <v>98.431693829183374</v>
      </c>
      <c r="GA12" s="35">
        <v>99.92977733563508</v>
      </c>
      <c r="GB12" s="35">
        <v>94.17151885771132</v>
      </c>
      <c r="GC12" s="35">
        <v>99.604997512947307</v>
      </c>
      <c r="GD12" s="35">
        <v>72.160728419207345</v>
      </c>
      <c r="GE12" s="35">
        <v>100</v>
      </c>
      <c r="GF12" s="35">
        <v>2887.2249016223927</v>
      </c>
      <c r="GG12" s="35">
        <v>74.645180568053874</v>
      </c>
      <c r="GH12" s="35">
        <v>83.652429760472188</v>
      </c>
      <c r="GI12" s="35">
        <v>85.253283558299415</v>
      </c>
      <c r="GJ12" s="35">
        <v>77.034659820135431</v>
      </c>
      <c r="GK12" s="35">
        <v>74.946617144196509</v>
      </c>
      <c r="GL12" s="35">
        <v>96.327268025718695</v>
      </c>
      <c r="GM12" s="35">
        <v>95.155847015372956</v>
      </c>
      <c r="GN12" s="35">
        <v>84.813712714520406</v>
      </c>
      <c r="GO12" s="35">
        <v>89.72368212491233</v>
      </c>
      <c r="GP12" s="35">
        <v>94.947817093064884</v>
      </c>
      <c r="GQ12" s="35">
        <v>91.280536013959576</v>
      </c>
      <c r="GR12" s="35">
        <v>100</v>
      </c>
      <c r="GS12" s="35">
        <v>90.637020269056862</v>
      </c>
      <c r="GT12" s="35">
        <v>94.663307429707515</v>
      </c>
      <c r="GU12" s="35">
        <v>98.642361822278133</v>
      </c>
      <c r="GV12" s="35">
        <v>1.9073816576990508</v>
      </c>
      <c r="GW12" s="35">
        <v>14</v>
      </c>
      <c r="GX12" s="35">
        <v>86.523100330631706</v>
      </c>
      <c r="GY12" s="35">
        <v>37.021973842057527</v>
      </c>
      <c r="GZ12" s="35">
        <v>34.89773824501858</v>
      </c>
      <c r="HA12" s="35">
        <v>76.114006168244174</v>
      </c>
      <c r="HB12" s="35">
        <v>50</v>
      </c>
      <c r="HC12" s="35">
        <v>17.961499493414387</v>
      </c>
      <c r="HD12" s="35">
        <v>88.461538461538453</v>
      </c>
      <c r="HE12" s="35">
        <v>81.298548754555554</v>
      </c>
      <c r="HF12" s="35">
        <v>9.5432856169052496</v>
      </c>
      <c r="HG12" s="35">
        <v>71.681415929203538</v>
      </c>
      <c r="HH12" s="35">
        <v>6.955073834757652</v>
      </c>
      <c r="HI12" s="35">
        <v>58.447458411114596</v>
      </c>
      <c r="HJ12" s="35">
        <v>36.327894633379202</v>
      </c>
      <c r="HK12" s="35">
        <v>0</v>
      </c>
      <c r="HL12" s="35">
        <v>13.367407116178493</v>
      </c>
      <c r="HM12" s="35">
        <v>99.941026145075696</v>
      </c>
      <c r="HN12" s="35">
        <v>6.7230194613721244</v>
      </c>
      <c r="HO12" s="35">
        <v>20.247690190682132</v>
      </c>
      <c r="HP12" s="35">
        <v>50.088460782386477</v>
      </c>
      <c r="HQ12" s="35">
        <v>71.712207587969345</v>
      </c>
      <c r="HR12" s="35">
        <v>17.912854030501091</v>
      </c>
      <c r="HS12" s="35">
        <v>13.835907335907336</v>
      </c>
      <c r="HT12" s="35">
        <v>88.9</v>
      </c>
      <c r="HU12" s="35">
        <v>98.9</v>
      </c>
      <c r="HV12" s="35">
        <v>47.730891719745223</v>
      </c>
      <c r="HW12" s="35">
        <v>48.367834394904456</v>
      </c>
      <c r="HX12" s="35">
        <v>99.975675018243734</v>
      </c>
      <c r="HY12" s="35">
        <v>94.210654342009249</v>
      </c>
      <c r="HZ12" s="35">
        <v>0</v>
      </c>
      <c r="IA12" s="35">
        <v>88.53</v>
      </c>
      <c r="IB12" s="35">
        <v>99.37</v>
      </c>
      <c r="IC12" s="35">
        <v>98.227320125130348</v>
      </c>
      <c r="ID12" s="35">
        <v>96.608187134502927</v>
      </c>
      <c r="IE12" s="35">
        <v>86.24</v>
      </c>
      <c r="IF12" s="35">
        <v>98.78049</v>
      </c>
      <c r="IG12" s="35">
        <v>100</v>
      </c>
      <c r="IH12" s="35">
        <v>91.866010649999993</v>
      </c>
      <c r="II12" s="35">
        <v>46.115706583531541</v>
      </c>
      <c r="IJ12" s="35">
        <v>82</v>
      </c>
      <c r="IK12" s="26">
        <v>5622</v>
      </c>
      <c r="IL12" s="35">
        <v>1.1168253968253967</v>
      </c>
      <c r="IM12" s="35">
        <v>-0.18221353027456832</v>
      </c>
      <c r="IN12" s="35">
        <v>-0.86264249672958326</v>
      </c>
      <c r="IO12" s="35">
        <v>-0.56380208333333337</v>
      </c>
      <c r="IP12" s="35">
        <v>0.16279069767441862</v>
      </c>
      <c r="IQ12" s="35">
        <v>225.8456459999999</v>
      </c>
      <c r="IR12" s="35">
        <v>282.63454299999961</v>
      </c>
      <c r="IS12" s="35">
        <v>69.126478000000006</v>
      </c>
      <c r="IT12" s="35">
        <v>116.33750000000002</v>
      </c>
      <c r="IU12" s="35">
        <v>128.11999999999998</v>
      </c>
    </row>
    <row r="13" spans="1:255">
      <c r="A13" s="34" t="s">
        <v>277</v>
      </c>
      <c r="B13" s="34" t="s">
        <v>65</v>
      </c>
      <c r="C13" s="35">
        <v>63.840138096283091</v>
      </c>
      <c r="D13" s="35" t="s">
        <v>189</v>
      </c>
      <c r="E13" s="35">
        <v>76.631283275883632</v>
      </c>
      <c r="F13" s="35">
        <v>67.934394575602269</v>
      </c>
      <c r="G13" s="35">
        <v>60.948853675021951</v>
      </c>
      <c r="H13" s="35">
        <v>76.31025797634797</v>
      </c>
      <c r="I13" s="35">
        <v>56.155033500812209</v>
      </c>
      <c r="J13" s="35">
        <v>45.061005574030538</v>
      </c>
      <c r="K13" s="35">
        <v>82.014500407743128</v>
      </c>
      <c r="L13" s="35">
        <v>78.595455967575177</v>
      </c>
      <c r="M13" s="35">
        <v>92.697072072072075</v>
      </c>
      <c r="N13" s="35">
        <v>74.764191417134285</v>
      </c>
      <c r="O13" s="35">
        <v>59.947721960680376</v>
      </c>
      <c r="P13" s="35">
        <v>71.76875783009676</v>
      </c>
      <c r="Q13" s="35">
        <v>44.328096759286296</v>
      </c>
      <c r="R13" s="35">
        <v>52.515275673776515</v>
      </c>
      <c r="S13" s="35">
        <v>95.376382570733753</v>
      </c>
      <c r="T13" s="35">
        <v>79.517823298612512</v>
      </c>
      <c r="U13" s="35">
        <v>50.090106773614863</v>
      </c>
      <c r="V13" s="35">
        <v>81.637312426496464</v>
      </c>
      <c r="W13" s="35">
        <v>60.82587424861191</v>
      </c>
      <c r="X13" s="35">
        <v>46.359879031270566</v>
      </c>
      <c r="Y13" s="35">
        <v>65.831095895115979</v>
      </c>
      <c r="Z13" s="35">
        <v>76.31025797634797</v>
      </c>
      <c r="AA13" s="35">
        <v>69.998662183227694</v>
      </c>
      <c r="AB13" s="35">
        <v>2.0048573358435289</v>
      </c>
      <c r="AC13" s="35">
        <v>49.525847702102098</v>
      </c>
      <c r="AD13" s="35">
        <v>56.028257240783709</v>
      </c>
      <c r="AE13" s="35">
        <v>64.155431964260586</v>
      </c>
      <c r="AF13" s="35">
        <v>95.217144578655649</v>
      </c>
      <c r="AG13" s="35">
        <v>83.333333333333343</v>
      </c>
      <c r="AH13" s="35">
        <v>15.958942811927471</v>
      </c>
      <c r="AI13" s="35">
        <v>35.890740576830801</v>
      </c>
      <c r="AJ13" s="35">
        <v>86.922411717739806</v>
      </c>
      <c r="AK13" s="35">
        <v>88.323062683277371</v>
      </c>
      <c r="AL13" s="35">
        <v>91.757085797208561</v>
      </c>
      <c r="AM13" s="35">
        <v>91.610929471460494</v>
      </c>
      <c r="AN13" s="35">
        <v>59.917223862551438</v>
      </c>
      <c r="AO13" s="35">
        <v>73.556288914221042</v>
      </c>
      <c r="AP13" s="35">
        <v>63.710338006312561</v>
      </c>
      <c r="AQ13" s="35">
        <v>95.001122860892295</v>
      </c>
      <c r="AR13" s="35">
        <v>73.477026776294025</v>
      </c>
      <c r="AS13" s="35">
        <v>60.788792194376995</v>
      </c>
      <c r="AT13" s="35">
        <v>100</v>
      </c>
      <c r="AU13" s="35">
        <v>95.7882882882883</v>
      </c>
      <c r="AV13" s="35">
        <v>75</v>
      </c>
      <c r="AW13" s="35">
        <v>100</v>
      </c>
      <c r="AX13" s="35">
        <v>100</v>
      </c>
      <c r="AY13" s="35">
        <v>100</v>
      </c>
      <c r="AZ13" s="35">
        <v>88.674311554546364</v>
      </c>
      <c r="BA13" s="35">
        <v>68.426417107722585</v>
      </c>
      <c r="BB13" s="35">
        <v>42.988354885030489</v>
      </c>
      <c r="BC13" s="35">
        <v>73.731873538371971</v>
      </c>
      <c r="BD13" s="35">
        <v>56.433318208870844</v>
      </c>
      <c r="BE13" s="35">
        <v>28.277376939960213</v>
      </c>
      <c r="BF13" s="35">
        <v>95.132470733210113</v>
      </c>
      <c r="BG13" s="35">
        <v>100</v>
      </c>
      <c r="BH13" s="35">
        <v>48.84553517257725</v>
      </c>
      <c r="BI13" s="35">
        <v>38.229496147809797</v>
      </c>
      <c r="BJ13" s="35">
        <v>100</v>
      </c>
      <c r="BK13" s="35">
        <v>62.422939068100369</v>
      </c>
      <c r="BL13" s="35">
        <v>70.822179205419772</v>
      </c>
      <c r="BM13" s="35">
        <v>0</v>
      </c>
      <c r="BN13" s="35">
        <v>44.067268763625037</v>
      </c>
      <c r="BO13" s="35">
        <v>96.276923076923069</v>
      </c>
      <c r="BP13" s="35">
        <v>58.949880668257762</v>
      </c>
      <c r="BQ13" s="35">
        <v>0</v>
      </c>
      <c r="BR13" s="35">
        <v>54.834298949925262</v>
      </c>
      <c r="BS13" s="35">
        <v>87.504068346597094</v>
      </c>
      <c r="BT13" s="35">
        <v>97.233592006820857</v>
      </c>
      <c r="BU13" s="35">
        <v>98.805702996003987</v>
      </c>
      <c r="BV13" s="35">
        <v>93.747753875362662</v>
      </c>
      <c r="BW13" s="35">
        <v>99.590795628884223</v>
      </c>
      <c r="BX13" s="35">
        <v>100</v>
      </c>
      <c r="BY13" s="35">
        <v>100</v>
      </c>
      <c r="BZ13" s="35">
        <v>38.553469895837537</v>
      </c>
      <c r="CA13" s="35">
        <v>56.311385931200853</v>
      </c>
      <c r="CB13" s="35">
        <v>52.881714466608976</v>
      </c>
      <c r="CC13" s="35">
        <v>28.447349687462086</v>
      </c>
      <c r="CD13" s="35">
        <v>60.622130817980533</v>
      </c>
      <c r="CE13" s="35">
        <v>29.577521038091071</v>
      </c>
      <c r="CF13" s="35">
        <v>72.700538700345618</v>
      </c>
      <c r="CG13" s="35">
        <v>90.393142361027571</v>
      </c>
      <c r="CH13" s="35">
        <v>79.042050129473878</v>
      </c>
      <c r="CI13" s="35">
        <v>77.958675069774614</v>
      </c>
      <c r="CJ13" s="35">
        <v>86.817572377642122</v>
      </c>
      <c r="CK13" s="35">
        <v>78.203881313418989</v>
      </c>
      <c r="CL13" s="35">
        <v>87.668918918918834</v>
      </c>
      <c r="CM13" s="35">
        <v>78.551152567325957</v>
      </c>
      <c r="CN13" s="35">
        <v>74.463106674389721</v>
      </c>
      <c r="CO13" s="35">
        <v>66.106496058599518</v>
      </c>
      <c r="CP13" s="35">
        <v>45.537793353902899</v>
      </c>
      <c r="CQ13" s="35">
        <v>70.833333333333343</v>
      </c>
      <c r="CR13" s="35">
        <v>32.160530933751915</v>
      </c>
      <c r="CS13" s="35">
        <v>72.033374152943082</v>
      </c>
      <c r="CT13" s="35">
        <v>34.885732007116708</v>
      </c>
      <c r="CU13" s="35">
        <v>67.878201001261417</v>
      </c>
      <c r="CV13" s="35">
        <v>54.298642533936651</v>
      </c>
      <c r="CW13" s="35">
        <v>60.152064932143688</v>
      </c>
      <c r="CX13" s="35">
        <v>80.995475113122168</v>
      </c>
      <c r="CY13" s="35">
        <v>92.683404236724257</v>
      </c>
      <c r="CZ13" s="35">
        <v>48.223350253806899</v>
      </c>
      <c r="DA13" s="35">
        <v>88.024019438512738</v>
      </c>
      <c r="DB13" s="35">
        <v>75.436595296736968</v>
      </c>
      <c r="DC13" s="35">
        <v>64.560729069718434</v>
      </c>
      <c r="DD13" s="35">
        <v>3.3307852655405332</v>
      </c>
      <c r="DE13" s="35">
        <v>0</v>
      </c>
      <c r="DF13" s="35">
        <v>0</v>
      </c>
      <c r="DG13" s="35">
        <v>4.6886440778335823</v>
      </c>
      <c r="DH13" s="35">
        <v>57.653659274915917</v>
      </c>
      <c r="DI13" s="35">
        <v>30.913829018522048</v>
      </c>
      <c r="DJ13" s="35">
        <v>52.174288612679057</v>
      </c>
      <c r="DK13" s="35">
        <v>57.361613902291388</v>
      </c>
      <c r="DL13" s="35">
        <v>62.092960078828561</v>
      </c>
      <c r="DM13" s="35">
        <v>63.526648482179127</v>
      </c>
      <c r="DN13" s="35">
        <v>62.278978388998027</v>
      </c>
      <c r="DO13" s="35">
        <v>36.214442013129094</v>
      </c>
      <c r="DP13" s="35">
        <v>43.47318976577494</v>
      </c>
      <c r="DQ13" s="35">
        <v>56.562384250466636</v>
      </c>
      <c r="DR13" s="35">
        <v>99.305090726984929</v>
      </c>
      <c r="DS13" s="35">
        <v>86.239458541360321</v>
      </c>
      <c r="DT13" s="35">
        <v>35.197036536716134</v>
      </c>
      <c r="DU13" s="35">
        <v>88.736000000000018</v>
      </c>
      <c r="DV13" s="35">
        <v>100</v>
      </c>
      <c r="DW13" s="35">
        <v>92.511013215858867</v>
      </c>
      <c r="DX13" s="35">
        <v>100</v>
      </c>
      <c r="DY13" s="35">
        <v>94.838709677419374</v>
      </c>
      <c r="DZ13" s="35">
        <v>100</v>
      </c>
      <c r="EA13" s="35">
        <v>100</v>
      </c>
      <c r="EB13" s="35">
        <v>100</v>
      </c>
      <c r="EC13" s="35">
        <v>0</v>
      </c>
      <c r="ED13" s="35">
        <v>100</v>
      </c>
      <c r="EE13" s="35">
        <v>100</v>
      </c>
      <c r="EF13" s="35">
        <v>45.806412624184162</v>
      </c>
      <c r="EG13" s="35">
        <v>9.6767908383139147</v>
      </c>
      <c r="EH13" s="35">
        <v>22.254290921443953</v>
      </c>
      <c r="EI13" s="35">
        <v>0</v>
      </c>
      <c r="EJ13" s="35">
        <v>2.0572196756953218</v>
      </c>
      <c r="EK13" s="35">
        <v>35.155018977808936</v>
      </c>
      <c r="EL13" s="35">
        <v>35.021374493740566</v>
      </c>
      <c r="EM13" s="35">
        <v>17.481428189089769</v>
      </c>
      <c r="EN13" s="35">
        <v>43.100744805958385</v>
      </c>
      <c r="EO13" s="35">
        <v>48.695136417556391</v>
      </c>
      <c r="EP13" s="35">
        <v>6.7000552754560223</v>
      </c>
      <c r="EQ13" s="35">
        <v>95.475787675248327</v>
      </c>
      <c r="ER13" s="35">
        <v>100.50082913184033</v>
      </c>
      <c r="ES13" s="35">
        <v>90.450746218656306</v>
      </c>
      <c r="ET13" s="35">
        <v>56.95046984137619</v>
      </c>
      <c r="EU13" s="35">
        <v>97.150801494112329</v>
      </c>
      <c r="EV13" s="35">
        <v>71.662157494243203</v>
      </c>
      <c r="EW13" s="35">
        <v>0.53662222862844544</v>
      </c>
      <c r="EX13" s="35">
        <v>65.927599232405015</v>
      </c>
      <c r="EY13" s="35">
        <v>8.7801244849302762</v>
      </c>
      <c r="EZ13" s="35">
        <v>100</v>
      </c>
      <c r="FA13" s="35">
        <v>96.26</v>
      </c>
      <c r="FB13" s="35">
        <v>80</v>
      </c>
      <c r="FC13" s="35">
        <v>100</v>
      </c>
      <c r="FD13" s="35">
        <v>100</v>
      </c>
      <c r="FE13" s="35">
        <v>100</v>
      </c>
      <c r="FF13" s="35">
        <v>86.290281321884279</v>
      </c>
      <c r="FG13" s="35">
        <v>53.325442048705455</v>
      </c>
      <c r="FH13" s="35">
        <v>30.309063233299703</v>
      </c>
      <c r="FI13" s="35">
        <v>62.740965200000005</v>
      </c>
      <c r="FJ13" s="35">
        <v>73661.402205993203</v>
      </c>
      <c r="FK13" s="35">
        <v>69159.975741612361</v>
      </c>
      <c r="FL13" s="35">
        <v>7.36</v>
      </c>
      <c r="FM13" s="35">
        <v>100</v>
      </c>
      <c r="FN13" s="35">
        <v>-12.11</v>
      </c>
      <c r="FO13" s="35">
        <v>-10.000000001268745</v>
      </c>
      <c r="FP13" s="35">
        <v>1</v>
      </c>
      <c r="FQ13" s="35">
        <v>70.73</v>
      </c>
      <c r="FR13" s="26">
        <v>10583618.241824977</v>
      </c>
      <c r="FS13" s="35">
        <v>0</v>
      </c>
      <c r="FT13" s="31">
        <v>3.1142946122703208</v>
      </c>
      <c r="FU13" s="35">
        <v>15.1</v>
      </c>
      <c r="FV13" s="35">
        <v>69.2</v>
      </c>
      <c r="FW13" s="35">
        <v>276.29182877543201</v>
      </c>
      <c r="FX13" s="26">
        <v>2582200</v>
      </c>
      <c r="FY13" s="35">
        <v>94.100797398776805</v>
      </c>
      <c r="FZ13" s="35">
        <v>98.900673531005651</v>
      </c>
      <c r="GA13" s="35">
        <v>99.82194007896571</v>
      </c>
      <c r="GB13" s="35">
        <v>97.855539211891312</v>
      </c>
      <c r="GC13" s="35">
        <v>99.674847100719987</v>
      </c>
      <c r="GD13" s="35">
        <v>100</v>
      </c>
      <c r="GE13" s="35">
        <v>100</v>
      </c>
      <c r="GF13" s="35">
        <v>12214.579762483039</v>
      </c>
      <c r="GG13" s="35">
        <v>60.989247181269391</v>
      </c>
      <c r="GH13" s="35">
        <v>77.953179336683135</v>
      </c>
      <c r="GI13" s="35">
        <v>76.685834998175721</v>
      </c>
      <c r="GJ13" s="35">
        <v>60.622130817980533</v>
      </c>
      <c r="GK13" s="35">
        <v>54.351969109773158</v>
      </c>
      <c r="GL13" s="35">
        <v>94.037088134490276</v>
      </c>
      <c r="GM13" s="35">
        <v>97.13876813014582</v>
      </c>
      <c r="GN13" s="35">
        <v>84.560548946701246</v>
      </c>
      <c r="GO13" s="35">
        <v>90.464686010392597</v>
      </c>
      <c r="GP13" s="35">
        <v>93.291160275839673</v>
      </c>
      <c r="GQ13" s="35">
        <v>95.567447519437422</v>
      </c>
      <c r="GR13" s="35">
        <v>97.696425424923405</v>
      </c>
      <c r="GS13" s="35">
        <v>88.123984754078677</v>
      </c>
      <c r="GT13" s="35">
        <v>94.892550185615363</v>
      </c>
      <c r="GU13" s="35">
        <v>113.91964078346366</v>
      </c>
      <c r="GV13" s="35">
        <v>1.9114897153542489</v>
      </c>
      <c r="GW13" s="35">
        <v>18</v>
      </c>
      <c r="GX13" s="35">
        <v>67.298908415266695</v>
      </c>
      <c r="GY13" s="35">
        <v>42.478903770225287</v>
      </c>
      <c r="GZ13" s="35">
        <v>32.840442827281876</v>
      </c>
      <c r="HA13" s="35">
        <v>65.209302325581405</v>
      </c>
      <c r="HB13" s="35">
        <v>47.058823529411761</v>
      </c>
      <c r="HC13" s="35">
        <v>12.541069100391134</v>
      </c>
      <c r="HD13" s="35">
        <v>88.235294117647058</v>
      </c>
      <c r="HE13" s="35">
        <v>82.439191482853488</v>
      </c>
      <c r="HF13" s="35">
        <v>12.690355329949238</v>
      </c>
      <c r="HG13" s="35">
        <v>80.46875</v>
      </c>
      <c r="HH13" s="35">
        <v>7.2765682512334564</v>
      </c>
      <c r="HI13" s="35">
        <v>51.660649819494587</v>
      </c>
      <c r="HJ13" s="35">
        <v>16.636234530330697</v>
      </c>
      <c r="HK13" s="35">
        <v>0</v>
      </c>
      <c r="HL13" s="35">
        <v>0</v>
      </c>
      <c r="HM13" s="35">
        <v>39.358896327855547</v>
      </c>
      <c r="HN13" s="35">
        <v>9.1296409007912356</v>
      </c>
      <c r="HO13" s="35">
        <v>19.172245891661596</v>
      </c>
      <c r="HP13" s="35">
        <v>57.618178129438022</v>
      </c>
      <c r="HQ13" s="35">
        <v>77.703388111178739</v>
      </c>
      <c r="HR13" s="35">
        <v>12.412103746397694</v>
      </c>
      <c r="HS13" s="35">
        <v>12.362068965517242</v>
      </c>
      <c r="HT13" s="35">
        <v>98</v>
      </c>
      <c r="HU13" s="35">
        <v>97.1</v>
      </c>
      <c r="HV13" s="35">
        <v>34.506556245686681</v>
      </c>
      <c r="HW13" s="35">
        <v>58.937198067632849</v>
      </c>
      <c r="HX13" s="35">
        <v>99.721383793824003</v>
      </c>
      <c r="HY13" s="35">
        <v>89.110749941954964</v>
      </c>
      <c r="HZ13" s="35">
        <v>26.840027861620619</v>
      </c>
      <c r="IA13" s="35">
        <v>96.48</v>
      </c>
      <c r="IB13" s="35">
        <v>100</v>
      </c>
      <c r="IC13" s="35">
        <v>99.779735682819378</v>
      </c>
      <c r="ID13" s="35">
        <v>99.568034557235421</v>
      </c>
      <c r="IE13" s="35">
        <v>95.81</v>
      </c>
      <c r="IF13" s="35">
        <v>100</v>
      </c>
      <c r="IG13" s="35">
        <v>100</v>
      </c>
      <c r="IH13" s="35">
        <v>97.538364999999999</v>
      </c>
      <c r="II13" s="35">
        <v>45.553309230490271</v>
      </c>
      <c r="IJ13" s="35">
        <v>82</v>
      </c>
      <c r="IK13" s="26">
        <v>5622</v>
      </c>
      <c r="IL13" s="35">
        <v>2.2797948550960601</v>
      </c>
      <c r="IM13" s="35">
        <v>-0.40162973756315429</v>
      </c>
      <c r="IN13" s="35">
        <v>1.9814395012751487</v>
      </c>
      <c r="IO13" s="35">
        <v>-1</v>
      </c>
      <c r="IP13" s="35">
        <v>-0.32682926829268294</v>
      </c>
      <c r="IQ13" s="35">
        <v>317.80532199999993</v>
      </c>
      <c r="IR13" s="35">
        <v>267.64880099999988</v>
      </c>
      <c r="IS13" s="35">
        <v>99.369555000000005</v>
      </c>
      <c r="IT13" s="35">
        <v>116.33750000000002</v>
      </c>
      <c r="IU13" s="35">
        <v>128.11999999999998</v>
      </c>
    </row>
    <row r="14" spans="1:255">
      <c r="A14" s="34" t="s">
        <v>215</v>
      </c>
      <c r="B14" s="34" t="s">
        <v>3</v>
      </c>
      <c r="C14" s="35">
        <v>51.233112593955219</v>
      </c>
      <c r="D14" s="35" t="s">
        <v>567</v>
      </c>
      <c r="E14" s="35">
        <v>52.109133287595732</v>
      </c>
      <c r="F14" s="35">
        <v>58.421105753079573</v>
      </c>
      <c r="G14" s="35">
        <v>58.001573859880963</v>
      </c>
      <c r="H14" s="35">
        <v>67.201325057734493</v>
      </c>
      <c r="I14" s="35">
        <v>40.771423171193575</v>
      </c>
      <c r="J14" s="35">
        <v>30.894114434246973</v>
      </c>
      <c r="K14" s="35">
        <v>85.633990177954757</v>
      </c>
      <c r="L14" s="35">
        <v>73.392024073405111</v>
      </c>
      <c r="M14" s="35">
        <v>45.202702702702702</v>
      </c>
      <c r="N14" s="35">
        <v>28.706126006857346</v>
      </c>
      <c r="O14" s="35">
        <v>27.004404296492261</v>
      </c>
      <c r="P14" s="35">
        <v>52.715552468162286</v>
      </c>
      <c r="Q14" s="35">
        <v>29.680932452673069</v>
      </c>
      <c r="R14" s="35">
        <v>79.970490101095294</v>
      </c>
      <c r="S14" s="35">
        <v>91.653509868165045</v>
      </c>
      <c r="T14" s="35">
        <v>32.379490590384854</v>
      </c>
      <c r="U14" s="35">
        <v>67.121030098574096</v>
      </c>
      <c r="V14" s="35">
        <v>74.020633262119162</v>
      </c>
      <c r="W14" s="35">
        <v>33.824362910179836</v>
      </c>
      <c r="X14" s="35">
        <v>54.462512733116633</v>
      </c>
      <c r="Y14" s="35">
        <v>60.579330295415105</v>
      </c>
      <c r="Z14" s="35">
        <v>67.201325057734493</v>
      </c>
      <c r="AA14" s="35">
        <v>59.393092674120275</v>
      </c>
      <c r="AB14" s="35">
        <v>3.0594150484240021</v>
      </c>
      <c r="AC14" s="35">
        <v>10.349506234007395</v>
      </c>
      <c r="AD14" s="35">
        <v>27.074938659964854</v>
      </c>
      <c r="AE14" s="35">
        <v>60.501739511882334</v>
      </c>
      <c r="AF14" s="35">
        <v>84.249846898762598</v>
      </c>
      <c r="AG14" s="35">
        <v>61.488359205278464</v>
      </c>
      <c r="AH14" s="35">
        <v>8.5054500877886952</v>
      </c>
      <c r="AI14" s="35">
        <v>22.688534009673759</v>
      </c>
      <c r="AJ14" s="35">
        <v>81.16104034887735</v>
      </c>
      <c r="AK14" s="35">
        <v>79.229675374880017</v>
      </c>
      <c r="AL14" s="35">
        <v>91.041498379732346</v>
      </c>
      <c r="AM14" s="35">
        <v>96.791698193877792</v>
      </c>
      <c r="AN14" s="35">
        <v>74.337170974060101</v>
      </c>
      <c r="AO14" s="35">
        <v>91.242857796300967</v>
      </c>
      <c r="AP14" s="35">
        <v>38.195772965133798</v>
      </c>
      <c r="AQ14" s="35">
        <v>90.931766916544461</v>
      </c>
      <c r="AR14" s="35">
        <v>95.313980998893911</v>
      </c>
      <c r="AS14" s="35">
        <v>75.851932819786754</v>
      </c>
      <c r="AT14" s="35">
        <v>66.666666666666657</v>
      </c>
      <c r="AU14" s="35">
        <v>55.810810810810821</v>
      </c>
      <c r="AV14" s="35">
        <v>25</v>
      </c>
      <c r="AW14" s="35">
        <v>0</v>
      </c>
      <c r="AX14" s="35">
        <v>100</v>
      </c>
      <c r="AY14" s="35">
        <v>100</v>
      </c>
      <c r="AZ14" s="35">
        <v>26.572239109146906</v>
      </c>
      <c r="BA14" s="35">
        <v>0</v>
      </c>
      <c r="BB14" s="35">
        <v>16.958390925139817</v>
      </c>
      <c r="BC14" s="35">
        <v>0</v>
      </c>
      <c r="BD14" s="35">
        <v>4.777196121568875</v>
      </c>
      <c r="BE14" s="35">
        <v>2.4939752809496043</v>
      </c>
      <c r="BF14" s="35">
        <v>73.742041486958314</v>
      </c>
      <c r="BG14" s="35">
        <v>100</v>
      </c>
      <c r="BH14" s="35">
        <v>60.862209872649167</v>
      </c>
      <c r="BI14" s="35">
        <v>50</v>
      </c>
      <c r="BJ14" s="35">
        <v>0</v>
      </c>
      <c r="BK14" s="35">
        <v>23.469534050179213</v>
      </c>
      <c r="BL14" s="35">
        <v>67.234393780315031</v>
      </c>
      <c r="BM14" s="35">
        <v>0</v>
      </c>
      <c r="BN14" s="35">
        <v>28.019801980198018</v>
      </c>
      <c r="BO14" s="35">
        <v>97.876923076923077</v>
      </c>
      <c r="BP14" s="35">
        <v>51.670644391408118</v>
      </c>
      <c r="BQ14" s="35">
        <v>82.82120460584629</v>
      </c>
      <c r="BR14" s="35">
        <v>87.513188330203704</v>
      </c>
      <c r="BS14" s="35">
        <v>95.700318066069926</v>
      </c>
      <c r="BT14" s="35">
        <v>86.53731274937428</v>
      </c>
      <c r="BU14" s="35">
        <v>98.514012729151318</v>
      </c>
      <c r="BV14" s="35">
        <v>79.599217374774184</v>
      </c>
      <c r="BW14" s="35">
        <v>97.916688421455433</v>
      </c>
      <c r="BX14" s="35">
        <v>0</v>
      </c>
      <c r="BY14" s="35">
        <v>93.651960784313729</v>
      </c>
      <c r="BZ14" s="35">
        <v>3.4865109868408397</v>
      </c>
      <c r="CA14" s="35">
        <v>72.74961575763713</v>
      </c>
      <c r="CB14" s="35">
        <v>64.561327744804103</v>
      </c>
      <c r="CC14" s="35">
        <v>72.680067776916005</v>
      </c>
      <c r="CD14" s="35">
        <v>69.825370542885466</v>
      </c>
      <c r="CE14" s="35">
        <v>43.798781664401673</v>
      </c>
      <c r="CF14" s="35">
        <v>79.111017104800268</v>
      </c>
      <c r="CG14" s="35">
        <v>92.831614191580115</v>
      </c>
      <c r="CH14" s="35">
        <v>90.119506846672579</v>
      </c>
      <c r="CI14" s="35">
        <v>83.855376288385074</v>
      </c>
      <c r="CJ14" s="35">
        <v>87.585434465429074</v>
      </c>
      <c r="CK14" s="35">
        <v>0</v>
      </c>
      <c r="CL14" s="35">
        <v>96.711929660267444</v>
      </c>
      <c r="CM14" s="35">
        <v>74.598397829428606</v>
      </c>
      <c r="CN14" s="35">
        <v>66.462806815190362</v>
      </c>
      <c r="CO14" s="35">
        <v>18.439101067614878</v>
      </c>
      <c r="CP14" s="35">
        <v>45.533987662924616</v>
      </c>
      <c r="CQ14" s="35">
        <v>37.5</v>
      </c>
      <c r="CR14" s="35">
        <v>85.722026534012059</v>
      </c>
      <c r="CS14" s="35">
        <v>46.1319896944863</v>
      </c>
      <c r="CT14" s="35">
        <v>31.533521970851545</v>
      </c>
      <c r="CU14" s="35">
        <v>80.844354545221179</v>
      </c>
      <c r="CV14" s="35">
        <v>28.846153846153843</v>
      </c>
      <c r="CW14" s="35">
        <v>56.857582021054618</v>
      </c>
      <c r="CX14" s="35">
        <v>75.769230769230774</v>
      </c>
      <c r="CY14" s="35">
        <v>86.616107367918332</v>
      </c>
      <c r="CZ14" s="35">
        <v>70.752688172043008</v>
      </c>
      <c r="DA14" s="35">
        <v>44.235179633242169</v>
      </c>
      <c r="DB14" s="35">
        <v>60.400847365968517</v>
      </c>
      <c r="DC14" s="35">
        <v>58.385337982272034</v>
      </c>
      <c r="DD14" s="35">
        <v>7.9309299416749717</v>
      </c>
      <c r="DE14" s="35">
        <v>0</v>
      </c>
      <c r="DF14" s="35">
        <v>0</v>
      </c>
      <c r="DG14" s="35">
        <v>4.3067302520210369</v>
      </c>
      <c r="DH14" s="35">
        <v>1.5858225632172973</v>
      </c>
      <c r="DI14" s="35">
        <v>7.4289187931184841</v>
      </c>
      <c r="DJ14" s="35">
        <v>12.53829252035068</v>
      </c>
      <c r="DK14" s="35">
        <v>19.844991059343116</v>
      </c>
      <c r="DL14" s="35">
        <v>5.2167616029366384</v>
      </c>
      <c r="DM14" s="35">
        <v>42.294258099494527</v>
      </c>
      <c r="DN14" s="35">
        <v>35.952848722986239</v>
      </c>
      <c r="DO14" s="35">
        <v>24.835886214442016</v>
      </c>
      <c r="DP14" s="35">
        <v>57.681255246405918</v>
      </c>
      <c r="DQ14" s="35">
        <v>43.93013895331714</v>
      </c>
      <c r="DR14" s="35">
        <v>100</v>
      </c>
      <c r="DS14" s="35">
        <v>98.064949929104557</v>
      </c>
      <c r="DT14" s="35">
        <v>2.8323534305840594</v>
      </c>
      <c r="DU14" s="35">
        <v>83.488</v>
      </c>
      <c r="DV14" s="35">
        <v>100</v>
      </c>
      <c r="DW14" s="35">
        <v>94.148020654044643</v>
      </c>
      <c r="DX14" s="35">
        <v>54.677729968800534</v>
      </c>
      <c r="DY14" s="35">
        <v>88.935483870967772</v>
      </c>
      <c r="DZ14" s="35">
        <v>52.272723037190346</v>
      </c>
      <c r="EA14" s="35">
        <v>90.322585338189143</v>
      </c>
      <c r="EB14" s="35">
        <v>24.701721742215387</v>
      </c>
      <c r="EC14" s="35">
        <v>25.471225216220937</v>
      </c>
      <c r="ED14" s="35">
        <v>87.5</v>
      </c>
      <c r="EE14" s="35">
        <v>88.661899897854951</v>
      </c>
      <c r="EF14" s="35">
        <v>18.269525459573181</v>
      </c>
      <c r="EG14" s="35">
        <v>10.920579577863062</v>
      </c>
      <c r="EH14" s="35">
        <v>1.1357236051596937</v>
      </c>
      <c r="EI14" s="35">
        <v>0</v>
      </c>
      <c r="EJ14" s="35">
        <v>12.201421796347537</v>
      </c>
      <c r="EK14" s="35">
        <v>3.0204536357941527</v>
      </c>
      <c r="EL14" s="35">
        <v>18.578828741743756</v>
      </c>
      <c r="EM14" s="35">
        <v>4.7506447316112671E-2</v>
      </c>
      <c r="EN14" s="35">
        <v>43.100744805958385</v>
      </c>
      <c r="EO14" s="35">
        <v>48.695136417556391</v>
      </c>
      <c r="EP14" s="35">
        <v>9.6517850440228639</v>
      </c>
      <c r="EQ14" s="35">
        <v>166.22518686928268</v>
      </c>
      <c r="ER14" s="35">
        <v>106.1696354842515</v>
      </c>
      <c r="ES14" s="35">
        <v>57.910710264137187</v>
      </c>
      <c r="ET14" s="35">
        <v>36.462299055197484</v>
      </c>
      <c r="EU14" s="35">
        <v>32.172616813409547</v>
      </c>
      <c r="EV14" s="35">
        <v>63.889410757331497</v>
      </c>
      <c r="EW14" s="35">
        <v>5.3574572110825613E-2</v>
      </c>
      <c r="EX14" s="35">
        <v>80.041530339135647</v>
      </c>
      <c r="EY14" s="35">
        <v>12.163432601159883</v>
      </c>
      <c r="EZ14" s="35">
        <v>66.666666666666671</v>
      </c>
      <c r="FA14" s="35">
        <v>60.760000000000005</v>
      </c>
      <c r="FB14" s="35">
        <v>40</v>
      </c>
      <c r="FC14" s="35">
        <v>25</v>
      </c>
      <c r="FD14" s="35">
        <v>100</v>
      </c>
      <c r="FE14" s="35">
        <v>100</v>
      </c>
      <c r="FF14" s="35">
        <v>25.857838057983805</v>
      </c>
      <c r="FG14" s="35">
        <v>0</v>
      </c>
      <c r="FH14" s="35">
        <v>11.956562289013355</v>
      </c>
      <c r="FI14" s="35">
        <v>0</v>
      </c>
      <c r="FJ14" s="35">
        <v>11100.42828187502</v>
      </c>
      <c r="FK14" s="35">
        <v>13388.138470942766</v>
      </c>
      <c r="FL14" s="35">
        <v>28.19</v>
      </c>
      <c r="FM14" s="35">
        <v>100</v>
      </c>
      <c r="FN14" s="35">
        <v>4.78</v>
      </c>
      <c r="FO14" s="35">
        <v>0</v>
      </c>
      <c r="FP14" s="35">
        <v>0</v>
      </c>
      <c r="FQ14" s="35">
        <v>43.56</v>
      </c>
      <c r="FR14" s="26">
        <v>10089259.782178218</v>
      </c>
      <c r="FS14" s="35">
        <v>0</v>
      </c>
      <c r="FT14" s="31">
        <v>1.9801980198019802</v>
      </c>
      <c r="FU14" s="35">
        <v>9.9</v>
      </c>
      <c r="FV14" s="35">
        <v>81.400000000000006</v>
      </c>
      <c r="FW14" s="35">
        <v>138.74382981480599</v>
      </c>
      <c r="FX14" s="26">
        <v>717358</v>
      </c>
      <c r="FY14" s="35">
        <v>97.646539428105683</v>
      </c>
      <c r="FZ14" s="35">
        <v>96.023228961488826</v>
      </c>
      <c r="GA14" s="35">
        <v>99.782652991917402</v>
      </c>
      <c r="GB14" s="35">
        <v>94.664810160972621</v>
      </c>
      <c r="GC14" s="35">
        <v>98.485363037424435</v>
      </c>
      <c r="GD14" s="35">
        <v>0</v>
      </c>
      <c r="GE14" s="35">
        <v>93.651960784313729</v>
      </c>
      <c r="GF14" s="35">
        <v>1104.6026896307656</v>
      </c>
      <c r="GG14" s="35">
        <v>72.168419592833089</v>
      </c>
      <c r="GH14" s="35">
        <v>83.418113734153579</v>
      </c>
      <c r="GI14" s="35">
        <v>84.11936736723348</v>
      </c>
      <c r="GJ14" s="35">
        <v>69.825370542885466</v>
      </c>
      <c r="GK14" s="35">
        <v>63.570226602795046</v>
      </c>
      <c r="GL14" s="35">
        <v>95.397212649023075</v>
      </c>
      <c r="GM14" s="35">
        <v>97.865023642355624</v>
      </c>
      <c r="GN14" s="35">
        <v>92.721168274298265</v>
      </c>
      <c r="GO14" s="35">
        <v>93.015662315144908</v>
      </c>
      <c r="GP14" s="35">
        <v>93.645663258718741</v>
      </c>
      <c r="GQ14" s="35">
        <v>79.663569719449541</v>
      </c>
      <c r="GR14" s="35">
        <v>99.38575416170994</v>
      </c>
      <c r="GS14" s="35">
        <v>86.297771127641838</v>
      </c>
      <c r="GT14" s="35">
        <v>93.292467923850552</v>
      </c>
      <c r="GU14" s="35">
        <v>39.394145214969775</v>
      </c>
      <c r="GV14" s="35">
        <v>1.9063515769129402</v>
      </c>
      <c r="GW14" s="35">
        <v>10</v>
      </c>
      <c r="GX14" s="35">
        <v>90.382394892345303</v>
      </c>
      <c r="GY14" s="35">
        <v>29.610133804251852</v>
      </c>
      <c r="GZ14" s="35">
        <v>30.880255382734497</v>
      </c>
      <c r="HA14" s="35">
        <v>75.901918226080838</v>
      </c>
      <c r="HB14" s="35">
        <v>25</v>
      </c>
      <c r="HC14" s="35">
        <v>13.265939597315436</v>
      </c>
      <c r="HD14" s="35">
        <v>85</v>
      </c>
      <c r="HE14" s="35">
        <v>80.315637578771415</v>
      </c>
      <c r="HF14" s="35">
        <v>7.1684587813620073</v>
      </c>
      <c r="HG14" s="35">
        <v>54.271631982475355</v>
      </c>
      <c r="HH14" s="35">
        <v>6.6222453222453224</v>
      </c>
      <c r="HI14" s="35">
        <v>49.199586611266952</v>
      </c>
      <c r="HJ14" s="35">
        <v>39.612523784812318</v>
      </c>
      <c r="HK14" s="35">
        <v>0</v>
      </c>
      <c r="HL14" s="35">
        <v>0</v>
      </c>
      <c r="HM14" s="35">
        <v>36.152914720636566</v>
      </c>
      <c r="HN14" s="35">
        <v>1.2108631724615118</v>
      </c>
      <c r="HO14" s="35">
        <v>6.4579369197947303</v>
      </c>
      <c r="HP14" s="35">
        <v>21.39191604682004</v>
      </c>
      <c r="HQ14" s="35">
        <v>29.464337196563456</v>
      </c>
      <c r="HR14" s="35">
        <v>18.839080459770116</v>
      </c>
      <c r="HS14" s="35">
        <v>15.546875</v>
      </c>
      <c r="HT14" s="35">
        <v>84.6</v>
      </c>
      <c r="HU14" s="35">
        <v>86.7</v>
      </c>
      <c r="HV14" s="35">
        <v>45.784114052953157</v>
      </c>
      <c r="HW14" s="35">
        <v>48.065173116089618</v>
      </c>
      <c r="HX14" s="35">
        <v>100</v>
      </c>
      <c r="HY14" s="35">
        <v>98.413666870042704</v>
      </c>
      <c r="HZ14" s="35">
        <v>2.1598535692495426</v>
      </c>
      <c r="IA14" s="35">
        <v>94.84</v>
      </c>
      <c r="IB14" s="35">
        <v>100</v>
      </c>
      <c r="IC14" s="35">
        <v>99.827882960413078</v>
      </c>
      <c r="ID14" s="35">
        <v>92.671394799054369</v>
      </c>
      <c r="IE14" s="35">
        <v>93.98</v>
      </c>
      <c r="IF14" s="35">
        <v>74.390239999999991</v>
      </c>
      <c r="IG14" s="35">
        <v>92.682929999999999</v>
      </c>
      <c r="IH14" s="35">
        <v>59.583404699999996</v>
      </c>
      <c r="II14" s="35">
        <v>59.421548459171468</v>
      </c>
      <c r="IJ14" s="35">
        <v>77</v>
      </c>
      <c r="IK14" s="26">
        <v>5178</v>
      </c>
      <c r="IL14" s="35">
        <v>0.91204534718941899</v>
      </c>
      <c r="IM14" s="35">
        <v>-0.32676763713411283</v>
      </c>
      <c r="IN14" s="35">
        <v>-0.84784546805349181</v>
      </c>
      <c r="IO14" s="35">
        <v>-1</v>
      </c>
      <c r="IP14" s="35">
        <v>2.9925925925925925</v>
      </c>
      <c r="IQ14" s="35">
        <v>31.893253000000001</v>
      </c>
      <c r="IR14" s="35">
        <v>146.3298249999998</v>
      </c>
      <c r="IS14" s="35">
        <v>0.55391900000000005</v>
      </c>
      <c r="IT14" s="35">
        <v>116.33750000000002</v>
      </c>
      <c r="IU14" s="35">
        <v>128.11999999999998</v>
      </c>
    </row>
    <row r="15" spans="1:255">
      <c r="A15" s="34" t="s">
        <v>291</v>
      </c>
      <c r="B15" s="34" t="s">
        <v>85</v>
      </c>
      <c r="C15" s="35">
        <v>61.103503010176077</v>
      </c>
      <c r="D15" s="35" t="s">
        <v>189</v>
      </c>
      <c r="E15" s="35">
        <v>63.103118392433558</v>
      </c>
      <c r="F15" s="35">
        <v>64.149203273655871</v>
      </c>
      <c r="G15" s="35">
        <v>69.816834287944616</v>
      </c>
      <c r="H15" s="35">
        <v>79.271025745874852</v>
      </c>
      <c r="I15" s="35">
        <v>51.158006475962679</v>
      </c>
      <c r="J15" s="35">
        <v>39.122829885184899</v>
      </c>
      <c r="K15" s="35">
        <v>85.310992584975182</v>
      </c>
      <c r="L15" s="35">
        <v>61.846752824708375</v>
      </c>
      <c r="M15" s="35">
        <v>72.354776464413334</v>
      </c>
      <c r="N15" s="35">
        <v>75.944005704324738</v>
      </c>
      <c r="O15" s="35">
        <v>33.899041378869271</v>
      </c>
      <c r="P15" s="35">
        <v>49.26314139731042</v>
      </c>
      <c r="Q15" s="35">
        <v>14.549000884567207</v>
      </c>
      <c r="R15" s="35">
        <v>78.690137880845043</v>
      </c>
      <c r="S15" s="35">
        <v>95.865299430709982</v>
      </c>
      <c r="T15" s="35">
        <v>67.492374898501282</v>
      </c>
      <c r="U15" s="35">
        <v>73.454293257681186</v>
      </c>
      <c r="V15" s="35">
        <v>84.894449466867044</v>
      </c>
      <c r="W15" s="35">
        <v>57.584532213418562</v>
      </c>
      <c r="X15" s="35">
        <v>65.199108905957587</v>
      </c>
      <c r="Y15" s="35">
        <v>67.951787595798649</v>
      </c>
      <c r="Z15" s="35">
        <v>79.271025745874852</v>
      </c>
      <c r="AA15" s="35">
        <v>60.325180124958202</v>
      </c>
      <c r="AB15" s="35">
        <v>1.9121996481304748</v>
      </c>
      <c r="AC15" s="35">
        <v>61.027069428572226</v>
      </c>
      <c r="AD15" s="35">
        <v>45.357562905493694</v>
      </c>
      <c r="AE15" s="35">
        <v>61.268417041737123</v>
      </c>
      <c r="AF15" s="35">
        <v>77.057609706884421</v>
      </c>
      <c r="AG15" s="35">
        <v>71.483226279256712</v>
      </c>
      <c r="AH15" s="35">
        <v>21.668441696868936</v>
      </c>
      <c r="AI15" s="35">
        <v>24.21682167942906</v>
      </c>
      <c r="AJ15" s="35">
        <v>75.248316651803037</v>
      </c>
      <c r="AK15" s="35">
        <v>84.657815168139976</v>
      </c>
      <c r="AL15" s="35">
        <v>93.77181241638516</v>
      </c>
      <c r="AM15" s="35">
        <v>96.814218615121732</v>
      </c>
      <c r="AN15" s="35">
        <v>80.166313988102843</v>
      </c>
      <c r="AO15" s="35">
        <v>81.207478670298244</v>
      </c>
      <c r="AP15" s="35">
        <v>67.684254294591867</v>
      </c>
      <c r="AQ15" s="35">
        <v>86.007852021908022</v>
      </c>
      <c r="AR15" s="35">
        <v>84.789085929119636</v>
      </c>
      <c r="AS15" s="35">
        <v>37.419238544588993</v>
      </c>
      <c r="AT15" s="35">
        <v>33.333333333333329</v>
      </c>
      <c r="AU15" s="35">
        <v>54.572072072072089</v>
      </c>
      <c r="AV15" s="35">
        <v>60</v>
      </c>
      <c r="AW15" s="35">
        <v>95.238095238095241</v>
      </c>
      <c r="AX15" s="35">
        <v>79.608938547486034</v>
      </c>
      <c r="AY15" s="35">
        <v>100</v>
      </c>
      <c r="AZ15" s="35">
        <v>94.443954132049925</v>
      </c>
      <c r="BA15" s="35">
        <v>66.245430818646767</v>
      </c>
      <c r="BB15" s="35">
        <v>33.103473262259875</v>
      </c>
      <c r="BC15" s="35">
        <v>85.927170308667115</v>
      </c>
      <c r="BD15" s="35">
        <v>14.637542080293118</v>
      </c>
      <c r="BE15" s="35">
        <v>3.3462939067973303</v>
      </c>
      <c r="BF15" s="35">
        <v>83.713288149517354</v>
      </c>
      <c r="BG15" s="35">
        <v>95.145515267175583</v>
      </c>
      <c r="BH15" s="35">
        <v>54.025013669707121</v>
      </c>
      <c r="BI15" s="35">
        <v>47.882036652358941</v>
      </c>
      <c r="BJ15" s="35">
        <v>0</v>
      </c>
      <c r="BK15" s="35">
        <v>33.734767025089603</v>
      </c>
      <c r="BL15" s="35">
        <v>8.1968686970872753</v>
      </c>
      <c r="BM15" s="35">
        <v>0</v>
      </c>
      <c r="BN15" s="35">
        <v>16.264367816091951</v>
      </c>
      <c r="BO15" s="35">
        <v>95.015384615384619</v>
      </c>
      <c r="BP15" s="35">
        <v>45.883054892601436</v>
      </c>
      <c r="BQ15" s="35">
        <v>80.912763567726699</v>
      </c>
      <c r="BR15" s="35">
        <v>92.949348447667404</v>
      </c>
      <c r="BS15" s="35">
        <v>94.143456015275248</v>
      </c>
      <c r="BT15" s="35">
        <v>97.398915056028912</v>
      </c>
      <c r="BU15" s="35">
        <v>99.310488374591017</v>
      </c>
      <c r="BV15" s="35">
        <v>88.980334469100953</v>
      </c>
      <c r="BW15" s="35">
        <v>99.493303238553722</v>
      </c>
      <c r="BX15" s="35">
        <v>100</v>
      </c>
      <c r="BY15" s="35">
        <v>100</v>
      </c>
      <c r="BZ15" s="35">
        <v>2.4771246955038366</v>
      </c>
      <c r="CA15" s="35">
        <v>79.506519315785695</v>
      </c>
      <c r="CB15" s="35">
        <v>73.855674144456501</v>
      </c>
      <c r="CC15" s="35">
        <v>68.26455942314621</v>
      </c>
      <c r="CD15" s="35">
        <v>80.032608706195958</v>
      </c>
      <c r="CE15" s="35">
        <v>64.853718645288183</v>
      </c>
      <c r="CF15" s="35">
        <v>74.212679311214586</v>
      </c>
      <c r="CG15" s="35">
        <v>92.928540786582801</v>
      </c>
      <c r="CH15" s="35">
        <v>85.025172644646446</v>
      </c>
      <c r="CI15" s="35">
        <v>73.524287347695434</v>
      </c>
      <c r="CJ15" s="35">
        <v>93.887020476979799</v>
      </c>
      <c r="CK15" s="35">
        <v>61.334996053423282</v>
      </c>
      <c r="CL15" s="35">
        <v>100</v>
      </c>
      <c r="CM15" s="35">
        <v>90.714915040127494</v>
      </c>
      <c r="CN15" s="35">
        <v>81.740663385481056</v>
      </c>
      <c r="CO15" s="35">
        <v>89.717813705346728</v>
      </c>
      <c r="CP15" s="35">
        <v>45.535782934908944</v>
      </c>
      <c r="CQ15" s="35">
        <v>37.5</v>
      </c>
      <c r="CR15" s="35">
        <v>81.965711609850274</v>
      </c>
      <c r="CS15" s="35">
        <v>60.475210366110034</v>
      </c>
      <c r="CT15" s="35">
        <v>53.156404741912432</v>
      </c>
      <c r="CU15" s="35">
        <v>89.399155028988346</v>
      </c>
      <c r="CV15" s="35">
        <v>64.903846153846146</v>
      </c>
      <c r="CW15" s="35">
        <v>47.792610738821651</v>
      </c>
      <c r="CX15" s="35">
        <v>69.711538461538453</v>
      </c>
      <c r="CY15" s="35">
        <v>90.243359487988727</v>
      </c>
      <c r="CZ15" s="35">
        <v>66.511627906976599</v>
      </c>
      <c r="DA15" s="35">
        <v>81.058089842659214</v>
      </c>
      <c r="DB15" s="35">
        <v>52.973883257714029</v>
      </c>
      <c r="DC15" s="35">
        <v>67.676476992202382</v>
      </c>
      <c r="DD15" s="35">
        <v>4.8753090079137494E-2</v>
      </c>
      <c r="DE15" s="35">
        <v>0</v>
      </c>
      <c r="DF15" s="35">
        <v>0</v>
      </c>
      <c r="DG15" s="35">
        <v>7.6000455024427618</v>
      </c>
      <c r="DH15" s="35">
        <v>67.149408102904388</v>
      </c>
      <c r="DI15" s="35">
        <v>50.524222526711235</v>
      </c>
      <c r="DJ15" s="35">
        <v>54.762533589358576</v>
      </c>
      <c r="DK15" s="35">
        <v>71.67211349531469</v>
      </c>
      <c r="DL15" s="35">
        <v>44.631006785550078</v>
      </c>
      <c r="DM15" s="35">
        <v>74.043508914528701</v>
      </c>
      <c r="DN15" s="35">
        <v>36.935166994106083</v>
      </c>
      <c r="DO15" s="35">
        <v>25.820568927789928</v>
      </c>
      <c r="DP15" s="35">
        <v>72.148105735280083</v>
      </c>
      <c r="DQ15" s="35">
        <v>37.951077598456493</v>
      </c>
      <c r="DR15" s="35">
        <v>91.381914973590568</v>
      </c>
      <c r="DS15" s="35">
        <v>89.685525478708314</v>
      </c>
      <c r="DT15" s="35">
        <v>15.175461422650137</v>
      </c>
      <c r="DU15" s="35">
        <v>62.623999999999981</v>
      </c>
      <c r="DV15" s="35">
        <v>93.388429752066259</v>
      </c>
      <c r="DW15" s="35">
        <v>78.239999999999952</v>
      </c>
      <c r="DX15" s="35">
        <v>85.003360717839797</v>
      </c>
      <c r="DY15" s="35">
        <v>66.032258064516128</v>
      </c>
      <c r="DZ15" s="35">
        <v>75.000009318181213</v>
      </c>
      <c r="EA15" s="35">
        <v>96.774199521331639</v>
      </c>
      <c r="EB15" s="35">
        <v>47.381510992440226</v>
      </c>
      <c r="EC15" s="35">
        <v>13.724741010083671</v>
      </c>
      <c r="ED15" s="35">
        <v>97.5</v>
      </c>
      <c r="EE15" s="35">
        <v>98.518896833503575</v>
      </c>
      <c r="EF15" s="35">
        <v>1.0719946128940243</v>
      </c>
      <c r="EG15" s="35">
        <v>8.797736782587263</v>
      </c>
      <c r="EH15" s="35">
        <v>98.4724770888634</v>
      </c>
      <c r="EI15" s="35">
        <v>0</v>
      </c>
      <c r="EJ15" s="35">
        <v>0</v>
      </c>
      <c r="EK15" s="35">
        <v>5.4853415111892758</v>
      </c>
      <c r="EL15" s="35">
        <v>21.680326453048</v>
      </c>
      <c r="EM15" s="35">
        <v>2.1225592093932559</v>
      </c>
      <c r="EN15" s="35">
        <v>43.100744805958385</v>
      </c>
      <c r="EO15" s="35">
        <v>48.695136417556391</v>
      </c>
      <c r="EP15" s="35">
        <v>12.681057318379079</v>
      </c>
      <c r="EQ15" s="35">
        <v>123.99256044637322</v>
      </c>
      <c r="ER15" s="35">
        <v>84.540382122527191</v>
      </c>
      <c r="ES15" s="35">
        <v>57.769261117060253</v>
      </c>
      <c r="ET15" s="35">
        <v>28.180127374175733</v>
      </c>
      <c r="EU15" s="35">
        <v>69.041312066730541</v>
      </c>
      <c r="EV15" s="35">
        <v>72.872769739156325</v>
      </c>
      <c r="EW15" s="35">
        <v>-0.53091240402847006</v>
      </c>
      <c r="EX15" s="35">
        <v>73.238949612624552</v>
      </c>
      <c r="EY15" s="35">
        <v>3.5311261185062648</v>
      </c>
      <c r="EZ15" s="35">
        <v>33.333333333333336</v>
      </c>
      <c r="FA15" s="35">
        <v>59.660000000000004</v>
      </c>
      <c r="FB15" s="35">
        <v>68</v>
      </c>
      <c r="FC15" s="35">
        <v>96.428571428571431</v>
      </c>
      <c r="FD15" s="35">
        <v>81.795511221945134</v>
      </c>
      <c r="FE15" s="35">
        <v>100</v>
      </c>
      <c r="FF15" s="35">
        <v>91.904805668467461</v>
      </c>
      <c r="FG15" s="35">
        <v>51.625776000371502</v>
      </c>
      <c r="FH15" s="35">
        <v>23.339699019211931</v>
      </c>
      <c r="FI15" s="35">
        <v>73.118359040000001</v>
      </c>
      <c r="FJ15" s="35">
        <v>23042.339936876513</v>
      </c>
      <c r="FK15" s="35">
        <v>15231.780994617595</v>
      </c>
      <c r="FL15" s="35">
        <v>18.48</v>
      </c>
      <c r="FM15" s="35">
        <v>95.93</v>
      </c>
      <c r="FN15" s="35">
        <v>-4.83</v>
      </c>
      <c r="FO15" s="35">
        <v>-1.7993820608755584</v>
      </c>
      <c r="FP15" s="35">
        <v>0</v>
      </c>
      <c r="FQ15" s="35">
        <v>50.72</v>
      </c>
      <c r="FR15" s="26">
        <v>1954520.2413793104</v>
      </c>
      <c r="FS15" s="35">
        <v>0</v>
      </c>
      <c r="FT15" s="31">
        <v>1.1494252873563218</v>
      </c>
      <c r="FU15" s="35">
        <v>19.2</v>
      </c>
      <c r="FV15" s="35">
        <v>91.1</v>
      </c>
      <c r="FW15" s="35">
        <v>141.91333510245499</v>
      </c>
      <c r="FX15" s="26">
        <v>407140</v>
      </c>
      <c r="FY15" s="35">
        <v>96.973032471106222</v>
      </c>
      <c r="FZ15" s="35">
        <v>98.94514767932489</v>
      </c>
      <c r="GA15" s="35">
        <v>99.889928453494775</v>
      </c>
      <c r="GB15" s="35">
        <v>96.780407264722072</v>
      </c>
      <c r="GC15" s="35">
        <v>99.605576958356266</v>
      </c>
      <c r="GD15" s="35">
        <v>100</v>
      </c>
      <c r="GE15" s="35">
        <v>100</v>
      </c>
      <c r="GF15" s="35">
        <v>784.80710702812382</v>
      </c>
      <c r="GG15" s="35">
        <v>76.763597458236305</v>
      </c>
      <c r="GH15" s="35">
        <v>87.766972907110286</v>
      </c>
      <c r="GI15" s="35">
        <v>83.377318818301589</v>
      </c>
      <c r="GJ15" s="35">
        <v>80.032608706195958</v>
      </c>
      <c r="GK15" s="35">
        <v>77.218090578375183</v>
      </c>
      <c r="GL15" s="35">
        <v>94.357922147882206</v>
      </c>
      <c r="GM15" s="35">
        <v>97.893891506654256</v>
      </c>
      <c r="GN15" s="35">
        <v>88.968238047475751</v>
      </c>
      <c r="GO15" s="35">
        <v>88.54632223618492</v>
      </c>
      <c r="GP15" s="35">
        <v>96.554950060990947</v>
      </c>
      <c r="GQ15" s="35">
        <v>92.136918429432342</v>
      </c>
      <c r="GR15" s="35">
        <v>100</v>
      </c>
      <c r="GS15" s="35">
        <v>93.743768993054161</v>
      </c>
      <c r="GT15" s="35">
        <v>96.348081804097731</v>
      </c>
      <c r="GU15" s="35">
        <v>150.83470922766463</v>
      </c>
      <c r="GV15" s="35">
        <v>1.908775409023302</v>
      </c>
      <c r="GW15" s="35">
        <v>10</v>
      </c>
      <c r="GX15" s="35">
        <v>88.763529627591268</v>
      </c>
      <c r="GY15" s="35">
        <v>36.736378646119974</v>
      </c>
      <c r="GZ15" s="35">
        <v>43.524124013942398</v>
      </c>
      <c r="HA15" s="35">
        <v>82.956685499058381</v>
      </c>
      <c r="HB15" s="35">
        <v>56.25</v>
      </c>
      <c r="HC15" s="35">
        <v>15.26046511627907</v>
      </c>
      <c r="HD15" s="35">
        <v>81.25</v>
      </c>
      <c r="HE15" s="35">
        <v>81.585175820796053</v>
      </c>
      <c r="HF15" s="35">
        <v>8.207934336525307</v>
      </c>
      <c r="HG15" s="35">
        <v>76.301311891663147</v>
      </c>
      <c r="HH15" s="35">
        <v>6.2990400562898934</v>
      </c>
      <c r="HI15" s="35">
        <v>52.902361068151357</v>
      </c>
      <c r="HJ15" s="35">
        <v>0.2435064935064935</v>
      </c>
      <c r="HK15" s="35">
        <v>0</v>
      </c>
      <c r="HL15" s="35">
        <v>0</v>
      </c>
      <c r="HM15" s="35">
        <v>63.798701298701296</v>
      </c>
      <c r="HN15" s="35">
        <v>10.470779220779221</v>
      </c>
      <c r="HO15" s="35">
        <v>29.788961038961038</v>
      </c>
      <c r="HP15" s="35">
        <v>59.983766233766239</v>
      </c>
      <c r="HQ15" s="35">
        <v>96.103896103896105</v>
      </c>
      <c r="HR15" s="35">
        <v>14.385294117647058</v>
      </c>
      <c r="HS15" s="35">
        <v>10.784565916398714</v>
      </c>
      <c r="HT15" s="35">
        <v>85.1</v>
      </c>
      <c r="HU15" s="35">
        <v>87.6</v>
      </c>
      <c r="HV15" s="35">
        <v>57.267080745341616</v>
      </c>
      <c r="HW15" s="35">
        <v>42.919254658385093</v>
      </c>
      <c r="HX15" s="35">
        <v>96.54467389081988</v>
      </c>
      <c r="HY15" s="35">
        <v>91.821713351052964</v>
      </c>
      <c r="HZ15" s="35">
        <v>11.572275608260069</v>
      </c>
      <c r="IA15" s="35">
        <v>88.32</v>
      </c>
      <c r="IB15" s="35">
        <v>99.68</v>
      </c>
      <c r="IC15" s="35">
        <v>99.36</v>
      </c>
      <c r="ID15" s="35">
        <v>97.28601252609603</v>
      </c>
      <c r="IE15" s="35">
        <v>86.88</v>
      </c>
      <c r="IF15" s="35">
        <v>86.585369999999998</v>
      </c>
      <c r="IG15" s="35">
        <v>97.560980000000001</v>
      </c>
      <c r="IH15" s="35">
        <v>71.015412449999999</v>
      </c>
      <c r="II15" s="35">
        <v>53.025976527166613</v>
      </c>
      <c r="IJ15" s="35">
        <v>81</v>
      </c>
      <c r="IK15" s="26">
        <v>5564</v>
      </c>
      <c r="IL15" s="35">
        <v>5.7848784878487852E-2</v>
      </c>
      <c r="IM15" s="35">
        <v>-0.45453891008566699</v>
      </c>
      <c r="IN15" s="35">
        <v>12.192500000000001</v>
      </c>
      <c r="IO15" s="35">
        <v>-1</v>
      </c>
      <c r="IP15" s="35">
        <v>-1</v>
      </c>
      <c r="IQ15" s="35">
        <v>53.824191999999798</v>
      </c>
      <c r="IR15" s="35">
        <v>169.21378299999989</v>
      </c>
      <c r="IS15" s="35">
        <v>12.31533799999999</v>
      </c>
      <c r="IT15" s="35">
        <v>116.33750000000002</v>
      </c>
      <c r="IU15" s="35">
        <v>128.11999999999998</v>
      </c>
    </row>
    <row r="16" spans="1:255">
      <c r="A16" s="34" t="s">
        <v>213</v>
      </c>
      <c r="B16" s="34" t="s">
        <v>1</v>
      </c>
      <c r="C16" s="35">
        <v>47.669197721026066</v>
      </c>
      <c r="D16" s="35" t="s">
        <v>568</v>
      </c>
      <c r="E16" s="35">
        <v>54.139874442107605</v>
      </c>
      <c r="F16" s="35">
        <v>43.882095824293735</v>
      </c>
      <c r="G16" s="35">
        <v>58.388009231450745</v>
      </c>
      <c r="H16" s="35">
        <v>67.872622782347875</v>
      </c>
      <c r="I16" s="35">
        <v>46.393494254775611</v>
      </c>
      <c r="J16" s="35">
        <v>15.339089791180808</v>
      </c>
      <c r="K16" s="35">
        <v>96.198817150038792</v>
      </c>
      <c r="L16" s="35">
        <v>57.35401538140524</v>
      </c>
      <c r="M16" s="35">
        <v>28.854182394685189</v>
      </c>
      <c r="N16" s="35">
        <v>48.18263544851439</v>
      </c>
      <c r="O16" s="35">
        <v>23.066895013864293</v>
      </c>
      <c r="P16" s="35">
        <v>71.182701264137734</v>
      </c>
      <c r="Q16" s="35">
        <v>15.716057191096763</v>
      </c>
      <c r="R16" s="35">
        <v>75.709358445612793</v>
      </c>
      <c r="S16" s="35">
        <v>82.675062565821108</v>
      </c>
      <c r="T16" s="35">
        <v>1.4279050946442486</v>
      </c>
      <c r="U16" s="35">
        <v>55.467089685104064</v>
      </c>
      <c r="V16" s="35">
        <v>78.622326379892399</v>
      </c>
      <c r="W16" s="35">
        <v>45.731178459901152</v>
      </c>
      <c r="X16" s="35">
        <v>49.472428409033562</v>
      </c>
      <c r="Y16" s="35">
        <v>62.647023223322542</v>
      </c>
      <c r="Z16" s="35">
        <v>67.872622782347875</v>
      </c>
      <c r="AA16" s="35">
        <v>43.386730918074612</v>
      </c>
      <c r="AB16" s="35">
        <v>8.4416571049337392</v>
      </c>
      <c r="AC16" s="35">
        <v>22.125499420534407</v>
      </c>
      <c r="AD16" s="35">
        <v>81.974156988994352</v>
      </c>
      <c r="AE16" s="35">
        <v>46.611813851276409</v>
      </c>
      <c r="AF16" s="35">
        <v>75.82110724484015</v>
      </c>
      <c r="AG16" s="35">
        <v>35.219058990106852</v>
      </c>
      <c r="AH16" s="35">
        <v>3.0035210711311287</v>
      </c>
      <c r="AI16" s="35">
        <v>7.7946893123044454</v>
      </c>
      <c r="AJ16" s="35">
        <v>100</v>
      </c>
      <c r="AK16" s="35">
        <v>99.417241272089953</v>
      </c>
      <c r="AL16" s="35">
        <v>99.240474906415869</v>
      </c>
      <c r="AM16" s="35">
        <v>91.42858139666501</v>
      </c>
      <c r="AN16" s="35">
        <v>87.106605325061906</v>
      </c>
      <c r="AO16" s="35">
        <v>100</v>
      </c>
      <c r="AP16" s="35">
        <v>62.271109012364953</v>
      </c>
      <c r="AQ16" s="35">
        <v>47.474423584311651</v>
      </c>
      <c r="AR16" s="35">
        <v>71.214762241812309</v>
      </c>
      <c r="AS16" s="35">
        <v>72.476448735203974</v>
      </c>
      <c r="AT16" s="35">
        <v>33.333333333333329</v>
      </c>
      <c r="AU16" s="35">
        <v>42.567567567567565</v>
      </c>
      <c r="AV16" s="35">
        <v>9.9999999999999982</v>
      </c>
      <c r="AW16" s="35">
        <v>0</v>
      </c>
      <c r="AX16" s="35">
        <v>62.849162011173185</v>
      </c>
      <c r="AY16" s="35">
        <v>100</v>
      </c>
      <c r="AZ16" s="35">
        <v>40.743971931626696</v>
      </c>
      <c r="BA16" s="35">
        <v>27.123142033208126</v>
      </c>
      <c r="BB16" s="35">
        <v>62.155256249285962</v>
      </c>
      <c r="BC16" s="35">
        <v>10.890807028451139</v>
      </c>
      <c r="BD16" s="35">
        <v>10.749752066413244</v>
      </c>
      <c r="BE16" s="35">
        <v>21.225630038231593</v>
      </c>
      <c r="BF16" s="35">
        <v>37.22530293694804</v>
      </c>
      <c r="BG16" s="35">
        <v>66.447996183206115</v>
      </c>
      <c r="BH16" s="35">
        <v>68.282808873344848</v>
      </c>
      <c r="BI16" s="35">
        <v>50</v>
      </c>
      <c r="BJ16" s="35">
        <v>100</v>
      </c>
      <c r="BK16" s="35">
        <v>50.308243727598565</v>
      </c>
      <c r="BL16" s="35">
        <v>8.8142815700936161</v>
      </c>
      <c r="BM16" s="35">
        <v>0</v>
      </c>
      <c r="BN16" s="35">
        <v>3.7417034666948727</v>
      </c>
      <c r="BO16" s="35">
        <v>90.123076923076923</v>
      </c>
      <c r="BP16" s="35">
        <v>55.369928400954649</v>
      </c>
      <c r="BQ16" s="35">
        <v>57.541902777652219</v>
      </c>
      <c r="BR16" s="35">
        <v>99.802525680767403</v>
      </c>
      <c r="BS16" s="35">
        <v>83.828673616663053</v>
      </c>
      <c r="BT16" s="35">
        <v>95.877125972972024</v>
      </c>
      <c r="BU16" s="35">
        <v>92.820764293976339</v>
      </c>
      <c r="BV16" s="35">
        <v>90.377695459408969</v>
      </c>
      <c r="BW16" s="35">
        <v>50.471053486085147</v>
      </c>
      <c r="BX16" s="35">
        <v>0</v>
      </c>
      <c r="BY16" s="35">
        <v>1.2797921569664437</v>
      </c>
      <c r="BZ16" s="35">
        <v>3.0039231269663023</v>
      </c>
      <c r="CA16" s="35">
        <v>0</v>
      </c>
      <c r="CB16" s="35">
        <v>91.532690246516623</v>
      </c>
      <c r="CC16" s="35">
        <v>91.920142364057043</v>
      </c>
      <c r="CD16" s="35">
        <v>33.361144219308706</v>
      </c>
      <c r="CE16" s="35">
        <v>29.115434423591282</v>
      </c>
      <c r="CF16" s="35">
        <v>86.873126857150723</v>
      </c>
      <c r="CG16" s="35">
        <v>92.221304936558013</v>
      </c>
      <c r="CH16" s="35">
        <v>93.310051531431228</v>
      </c>
      <c r="CI16" s="35">
        <v>82.727157507380511</v>
      </c>
      <c r="CJ16" s="35">
        <v>92.427965168670454</v>
      </c>
      <c r="CK16" s="35">
        <v>90.25914183975533</v>
      </c>
      <c r="CL16" s="35">
        <v>85.714285714285651</v>
      </c>
      <c r="CM16" s="35">
        <v>92.318704341058066</v>
      </c>
      <c r="CN16" s="35">
        <v>0</v>
      </c>
      <c r="CO16" s="35">
        <v>33.060511400729716</v>
      </c>
      <c r="CP16" s="35">
        <v>91.633023978973739</v>
      </c>
      <c r="CQ16" s="35">
        <v>12.5</v>
      </c>
      <c r="CR16" s="35">
        <v>81.693428649911766</v>
      </c>
      <c r="CS16" s="35">
        <v>45.71851607923913</v>
      </c>
      <c r="CT16" s="35">
        <v>21.005340497949785</v>
      </c>
      <c r="CU16" s="35">
        <v>75.148910916605388</v>
      </c>
      <c r="CV16" s="35">
        <v>4.1208791208791204</v>
      </c>
      <c r="CW16" s="35">
        <v>82.856764394267188</v>
      </c>
      <c r="CX16" s="35">
        <v>88.461538461538467</v>
      </c>
      <c r="CY16" s="35">
        <v>84.999293678833283</v>
      </c>
      <c r="CZ16" s="35">
        <v>64.052863436123474</v>
      </c>
      <c r="DA16" s="35">
        <v>54.565711232086912</v>
      </c>
      <c r="DB16" s="35">
        <v>52.985352450100997</v>
      </c>
      <c r="DC16" s="35">
        <v>33.788109386048227</v>
      </c>
      <c r="DD16" s="35">
        <v>10.882086107279687</v>
      </c>
      <c r="DE16" s="35">
        <v>3.3812462876609302</v>
      </c>
      <c r="DF16" s="35">
        <v>0</v>
      </c>
      <c r="DG16" s="35">
        <v>19.503296024794338</v>
      </c>
      <c r="DH16" s="35">
        <v>47.765623370226017</v>
      </c>
      <c r="DI16" s="35">
        <v>15.089782524385157</v>
      </c>
      <c r="DJ16" s="35">
        <v>8.9557248889656709</v>
      </c>
      <c r="DK16" s="35">
        <v>16.690866898560781</v>
      </c>
      <c r="DL16" s="35">
        <v>100</v>
      </c>
      <c r="DM16" s="35">
        <v>79.526803397590712</v>
      </c>
      <c r="DN16" s="35">
        <v>68.172888015717092</v>
      </c>
      <c r="DO16" s="35">
        <v>80.19693654266959</v>
      </c>
      <c r="DP16" s="35">
        <v>0</v>
      </c>
      <c r="DQ16" s="35">
        <v>52.272121517242475</v>
      </c>
      <c r="DR16" s="35">
        <v>65.751656021030655</v>
      </c>
      <c r="DS16" s="35">
        <v>67.507564213352296</v>
      </c>
      <c r="DT16" s="35">
        <v>47.527727504756612</v>
      </c>
      <c r="DU16" s="35">
        <v>66.304000000000002</v>
      </c>
      <c r="DV16" s="35">
        <v>85.537190082644571</v>
      </c>
      <c r="DW16" s="35">
        <v>76.140350877192759</v>
      </c>
      <c r="DX16" s="35">
        <v>81.253027522427885</v>
      </c>
      <c r="DY16" s="35">
        <v>69.870967741935473</v>
      </c>
      <c r="DZ16" s="35">
        <v>31.81817842975229</v>
      </c>
      <c r="EA16" s="35">
        <v>25.80645673256997</v>
      </c>
      <c r="EB16" s="35">
        <v>4.1744335848979635</v>
      </c>
      <c r="EC16" s="35">
        <v>72.411097246536343</v>
      </c>
      <c r="ED16" s="35">
        <v>40</v>
      </c>
      <c r="EE16" s="35">
        <v>37.104187946884579</v>
      </c>
      <c r="EF16" s="35">
        <v>0.40329696673348819</v>
      </c>
      <c r="EG16" s="35">
        <v>11.124670073772904</v>
      </c>
      <c r="EH16" s="35">
        <v>3.4896383151492518</v>
      </c>
      <c r="EI16" s="35">
        <v>0</v>
      </c>
      <c r="EJ16" s="35">
        <v>0</v>
      </c>
      <c r="EK16" s="35">
        <v>0.63914076371758088</v>
      </c>
      <c r="EL16" s="35">
        <v>4.0232402898259929</v>
      </c>
      <c r="EM16" s="35">
        <v>0.59375975529771174</v>
      </c>
      <c r="EN16" s="35">
        <v>6.3151705213641884</v>
      </c>
      <c r="EO16" s="35">
        <v>27.402135231316755</v>
      </c>
      <c r="EP16" s="35">
        <v>0</v>
      </c>
      <c r="EQ16" s="35">
        <v>9.1596061369361106</v>
      </c>
      <c r="ER16" s="35">
        <v>41.218227616212502</v>
      </c>
      <c r="ES16" s="35">
        <v>91.596061369361124</v>
      </c>
      <c r="ET16" s="35">
        <v>18.319212273872221</v>
      </c>
      <c r="EU16" s="35">
        <v>0</v>
      </c>
      <c r="EV16" s="35">
        <v>71.223711357759186</v>
      </c>
      <c r="EW16" s="35">
        <v>-5.1049734001484239</v>
      </c>
      <c r="EX16" s="35">
        <v>64.465424358592713</v>
      </c>
      <c r="EY16" s="35">
        <v>11.405270476568944</v>
      </c>
      <c r="EZ16" s="35">
        <v>33.333333333333336</v>
      </c>
      <c r="FA16" s="35">
        <v>49</v>
      </c>
      <c r="FB16" s="35">
        <v>28</v>
      </c>
      <c r="FC16" s="35">
        <v>25</v>
      </c>
      <c r="FD16" s="35">
        <v>66.832917705735667</v>
      </c>
      <c r="FE16" s="35">
        <v>100</v>
      </c>
      <c r="FF16" s="35">
        <v>39.648560428781444</v>
      </c>
      <c r="FG16" s="35">
        <v>21.137356006725827</v>
      </c>
      <c r="FH16" s="35">
        <v>43.822742158424859</v>
      </c>
      <c r="FI16" s="35">
        <v>9.2673590400000005</v>
      </c>
      <c r="FJ16" s="35">
        <v>18333.819051980765</v>
      </c>
      <c r="FK16" s="35">
        <v>53906.407346004125</v>
      </c>
      <c r="FL16" s="35">
        <v>63.75</v>
      </c>
      <c r="FM16" s="35">
        <v>71.87</v>
      </c>
      <c r="FN16" s="35">
        <v>15.21</v>
      </c>
      <c r="FO16" s="35">
        <v>0</v>
      </c>
      <c r="FP16" s="35">
        <v>1</v>
      </c>
      <c r="FQ16" s="35">
        <v>62.28</v>
      </c>
      <c r="FR16" s="26">
        <v>2039593.131951239</v>
      </c>
      <c r="FS16" s="35">
        <v>0</v>
      </c>
      <c r="FT16" s="31">
        <v>0.26443134040246452</v>
      </c>
      <c r="FU16" s="35">
        <v>35.1</v>
      </c>
      <c r="FV16" s="35">
        <v>75.2</v>
      </c>
      <c r="FW16" s="35">
        <v>180.72724937671299</v>
      </c>
      <c r="FX16" s="26">
        <v>16059</v>
      </c>
      <c r="FY16" s="35">
        <v>92.510801728276519</v>
      </c>
      <c r="FZ16" s="35">
        <v>98.535765722515606</v>
      </c>
      <c r="GA16" s="35">
        <v>99.015842534805572</v>
      </c>
      <c r="GB16" s="35">
        <v>97.09553528564571</v>
      </c>
      <c r="GC16" s="35">
        <v>64.774363898223712</v>
      </c>
      <c r="GD16" s="35">
        <v>0</v>
      </c>
      <c r="GE16" s="35">
        <v>1.2797921569664437</v>
      </c>
      <c r="GF16" s="35">
        <v>951.70833478360441</v>
      </c>
      <c r="GG16" s="35">
        <v>22.69347575662373</v>
      </c>
      <c r="GH16" s="35">
        <v>96.038114343029093</v>
      </c>
      <c r="GI16" s="35">
        <v>87.352759376681306</v>
      </c>
      <c r="GJ16" s="35">
        <v>33.361144219308706</v>
      </c>
      <c r="GK16" s="35">
        <v>54.052443384982126</v>
      </c>
      <c r="GL16" s="35">
        <v>97.044115593322772</v>
      </c>
      <c r="GM16" s="35">
        <v>97.683253873659126</v>
      </c>
      <c r="GN16" s="35">
        <v>95.071601346140369</v>
      </c>
      <c r="GO16" s="35">
        <v>92.527582748244726</v>
      </c>
      <c r="GP16" s="35">
        <v>95.881340219838435</v>
      </c>
      <c r="GQ16" s="35">
        <v>98.019057171514532</v>
      </c>
      <c r="GR16" s="35">
        <v>97.331279552944537</v>
      </c>
      <c r="GS16" s="35">
        <v>94.484736260062235</v>
      </c>
      <c r="GT16" s="35">
        <v>79.999721386381367</v>
      </c>
      <c r="GU16" s="35">
        <v>62.253960633701389</v>
      </c>
      <c r="GV16" s="35">
        <v>64.145569620253156</v>
      </c>
      <c r="GW16" s="35">
        <v>4</v>
      </c>
      <c r="GX16" s="35">
        <v>88.646183389342298</v>
      </c>
      <c r="GY16" s="35">
        <v>29.404704752760441</v>
      </c>
      <c r="GZ16" s="35">
        <v>24.723955832933271</v>
      </c>
      <c r="HA16" s="35">
        <v>71.205136648007908</v>
      </c>
      <c r="HB16" s="35">
        <v>3.5714285714285712</v>
      </c>
      <c r="HC16" s="35">
        <v>7.5454545454545459</v>
      </c>
      <c r="HD16" s="35">
        <v>92.857142857142861</v>
      </c>
      <c r="HE16" s="35">
        <v>79.749752787591646</v>
      </c>
      <c r="HF16" s="35">
        <v>8.8105726872246706</v>
      </c>
      <c r="HG16" s="35">
        <v>60.451977401129938</v>
      </c>
      <c r="HH16" s="35">
        <v>6.2995391705069128</v>
      </c>
      <c r="HI16" s="35">
        <v>39.396914446002803</v>
      </c>
      <c r="HJ16" s="35">
        <v>54.352629253203716</v>
      </c>
      <c r="HK16" s="35">
        <v>5.3026955368979234</v>
      </c>
      <c r="HL16" s="35">
        <v>0</v>
      </c>
      <c r="HM16" s="35">
        <v>163.72072470172338</v>
      </c>
      <c r="HN16" s="35">
        <v>7.7330976579761375</v>
      </c>
      <c r="HO16" s="35">
        <v>10.605391073795847</v>
      </c>
      <c r="HP16" s="35">
        <v>18.117543084401238</v>
      </c>
      <c r="HQ16" s="35">
        <v>25.408749447635881</v>
      </c>
      <c r="HR16" s="35">
        <v>8.1286307053941904</v>
      </c>
      <c r="HS16" s="35">
        <v>9.9620853080568725</v>
      </c>
      <c r="HT16" s="35">
        <v>101</v>
      </c>
      <c r="HU16" s="35">
        <v>137.30000000000001</v>
      </c>
      <c r="HV16" s="35">
        <v>0</v>
      </c>
      <c r="HW16" s="35">
        <v>55.24475524475524</v>
      </c>
      <c r="HX16" s="35">
        <v>86.268504338948446</v>
      </c>
      <c r="HY16" s="35">
        <v>74.374680959673299</v>
      </c>
      <c r="HZ16" s="35">
        <v>36.242981112812664</v>
      </c>
      <c r="IA16" s="35">
        <v>89.47</v>
      </c>
      <c r="IB16" s="35">
        <v>99.3</v>
      </c>
      <c r="IC16" s="35">
        <v>99.298245614035082</v>
      </c>
      <c r="ID16" s="35">
        <v>96.715328467153284</v>
      </c>
      <c r="IE16" s="35">
        <v>88.07</v>
      </c>
      <c r="IF16" s="35">
        <v>63.414630000000002</v>
      </c>
      <c r="IG16" s="35">
        <v>43.902439999999999</v>
      </c>
      <c r="IH16" s="35">
        <v>49.236389800000005</v>
      </c>
      <c r="II16" s="35">
        <v>84.978755431120874</v>
      </c>
      <c r="IJ16" s="35">
        <v>58</v>
      </c>
      <c r="IK16" s="26">
        <v>3159</v>
      </c>
      <c r="IL16" s="35">
        <v>2.4634759233286584E-2</v>
      </c>
      <c r="IM16" s="35">
        <v>-0.3144836835046938</v>
      </c>
      <c r="IN16" s="35">
        <v>-0.53248811410459584</v>
      </c>
      <c r="IO16" s="35">
        <v>-1</v>
      </c>
      <c r="IP16" s="35">
        <v>-1</v>
      </c>
      <c r="IQ16" s="35">
        <v>10.705908999999998</v>
      </c>
      <c r="IR16" s="35">
        <v>38.933494000000003</v>
      </c>
      <c r="IS16" s="35">
        <v>3.6500880000000002</v>
      </c>
      <c r="IT16" s="35">
        <v>135.10549999999998</v>
      </c>
      <c r="IU16" s="35">
        <v>141.58249999999998</v>
      </c>
    </row>
    <row r="17" spans="1:255">
      <c r="A17" s="34" t="s">
        <v>285</v>
      </c>
      <c r="B17" s="34" t="s">
        <v>86</v>
      </c>
      <c r="C17" s="35">
        <v>61.486402131156602</v>
      </c>
      <c r="D17" s="35" t="s">
        <v>189</v>
      </c>
      <c r="E17" s="35">
        <v>56.57219076810015</v>
      </c>
      <c r="F17" s="35">
        <v>72.613179443974403</v>
      </c>
      <c r="G17" s="35">
        <v>64.799317753090065</v>
      </c>
      <c r="H17" s="35">
        <v>78.382672856307096</v>
      </c>
      <c r="I17" s="35">
        <v>55.398089103491607</v>
      </c>
      <c r="J17" s="35">
        <v>41.152962861976221</v>
      </c>
      <c r="K17" s="35">
        <v>75.665239923499996</v>
      </c>
      <c r="L17" s="35">
        <v>76.652374230552525</v>
      </c>
      <c r="M17" s="35">
        <v>57.424253862801343</v>
      </c>
      <c r="N17" s="35">
        <v>44.433793073065182</v>
      </c>
      <c r="O17" s="35">
        <v>35.454286953796419</v>
      </c>
      <c r="P17" s="35">
        <v>49.803196564885496</v>
      </c>
      <c r="Q17" s="35">
        <v>72.300726387840427</v>
      </c>
      <c r="R17" s="35">
        <v>69.342247679385409</v>
      </c>
      <c r="S17" s="35">
        <v>91.711556245810783</v>
      </c>
      <c r="T17" s="35">
        <v>57.09818746286102</v>
      </c>
      <c r="U17" s="35">
        <v>73.170126383422541</v>
      </c>
      <c r="V17" s="35">
        <v>79.100849019292312</v>
      </c>
      <c r="W17" s="35">
        <v>52.704996541358852</v>
      </c>
      <c r="X17" s="35">
        <v>49.863435311867434</v>
      </c>
      <c r="Y17" s="35">
        <v>69.157181509509229</v>
      </c>
      <c r="Z17" s="35">
        <v>78.382672856307096</v>
      </c>
      <c r="AA17" s="35">
        <v>89.244119538349167</v>
      </c>
      <c r="AB17" s="35">
        <v>6.3173284847994946</v>
      </c>
      <c r="AC17" s="35">
        <v>55.067909470219824</v>
      </c>
      <c r="AD17" s="35">
        <v>37.154547429995169</v>
      </c>
      <c r="AE17" s="35">
        <v>65.418084781567899</v>
      </c>
      <c r="AF17" s="35">
        <v>79.186544916018036</v>
      </c>
      <c r="AG17" s="35">
        <v>78.40439860878196</v>
      </c>
      <c r="AH17" s="35">
        <v>17.308166396436935</v>
      </c>
      <c r="AI17" s="35">
        <v>27.746323580709774</v>
      </c>
      <c r="AJ17" s="35">
        <v>69.869719543698253</v>
      </c>
      <c r="AK17" s="35">
        <v>73.428034153130511</v>
      </c>
      <c r="AL17" s="35">
        <v>89.60413731630095</v>
      </c>
      <c r="AM17" s="35">
        <v>92.58892587014796</v>
      </c>
      <c r="AN17" s="35">
        <v>54.03431692691322</v>
      </c>
      <c r="AO17" s="35">
        <v>74.466305730809083</v>
      </c>
      <c r="AP17" s="35">
        <v>59.476564511094665</v>
      </c>
      <c r="AQ17" s="35">
        <v>84.837059470732811</v>
      </c>
      <c r="AR17" s="35">
        <v>99.481421220262988</v>
      </c>
      <c r="AS17" s="35">
        <v>72.800159284005531</v>
      </c>
      <c r="AT17" s="35">
        <v>66.666666666666657</v>
      </c>
      <c r="AU17" s="35">
        <v>61.261261261261254</v>
      </c>
      <c r="AV17" s="35">
        <v>0</v>
      </c>
      <c r="AW17" s="35">
        <v>100</v>
      </c>
      <c r="AX17" s="35">
        <v>68.435754189944134</v>
      </c>
      <c r="AY17" s="35">
        <v>100</v>
      </c>
      <c r="AZ17" s="35">
        <v>69.434373638599325</v>
      </c>
      <c r="BA17" s="35">
        <v>25.688766780365679</v>
      </c>
      <c r="BB17" s="35">
        <v>21.820740303771942</v>
      </c>
      <c r="BC17" s="35">
        <v>5.2250846425889952</v>
      </c>
      <c r="BD17" s="35">
        <v>14.793750161040101</v>
      </c>
      <c r="BE17" s="35">
        <v>0</v>
      </c>
      <c r="BF17" s="35">
        <v>91.569110700349157</v>
      </c>
      <c r="BG17" s="35">
        <v>99.212786259541986</v>
      </c>
      <c r="BH17" s="35">
        <v>0</v>
      </c>
      <c r="BI17" s="35">
        <v>0</v>
      </c>
      <c r="BJ17" s="35">
        <v>100</v>
      </c>
      <c r="BK17" s="35">
        <v>67.584229390681003</v>
      </c>
      <c r="BL17" s="35">
        <v>29.675856147685298</v>
      </c>
      <c r="BM17" s="35">
        <v>100</v>
      </c>
      <c r="BN17" s="35">
        <v>91.94282001299544</v>
      </c>
      <c r="BO17" s="35">
        <v>97.538461538461547</v>
      </c>
      <c r="BP17" s="35">
        <v>50.536992840095472</v>
      </c>
      <c r="BQ17" s="35">
        <v>68.797687734461064</v>
      </c>
      <c r="BR17" s="35">
        <v>60.495848604523538</v>
      </c>
      <c r="BS17" s="35">
        <v>98.024509480762077</v>
      </c>
      <c r="BT17" s="35">
        <v>95.793362588711531</v>
      </c>
      <c r="BU17" s="35">
        <v>98.729497097647794</v>
      </c>
      <c r="BV17" s="35">
        <v>67.963824411916363</v>
      </c>
      <c r="BW17" s="35">
        <v>98.046587650016235</v>
      </c>
      <c r="BX17" s="35">
        <v>99.420067600022904</v>
      </c>
      <c r="BY17" s="35">
        <v>68.999875606418698</v>
      </c>
      <c r="BZ17" s="35">
        <v>2.8746191821414722</v>
      </c>
      <c r="CA17" s="35">
        <v>83.455368320763839</v>
      </c>
      <c r="CB17" s="35">
        <v>67.071068746045057</v>
      </c>
      <c r="CC17" s="35">
        <v>71.988782105464594</v>
      </c>
      <c r="CD17" s="35">
        <v>78.285085197982568</v>
      </c>
      <c r="CE17" s="35">
        <v>60.776085166531189</v>
      </c>
      <c r="CF17" s="35">
        <v>77.44436876374796</v>
      </c>
      <c r="CG17" s="35">
        <v>92.863603000307236</v>
      </c>
      <c r="CH17" s="35">
        <v>70.526762755538655</v>
      </c>
      <c r="CI17" s="35">
        <v>71.603832157895027</v>
      </c>
      <c r="CJ17" s="35">
        <v>88.219818949760423</v>
      </c>
      <c r="CK17" s="35">
        <v>54.343279958131639</v>
      </c>
      <c r="CL17" s="35">
        <v>100</v>
      </c>
      <c r="CM17" s="35">
        <v>81.973940352058946</v>
      </c>
      <c r="CN17" s="35">
        <v>73.275554980646547</v>
      </c>
      <c r="CO17" s="35">
        <v>41.138538631322604</v>
      </c>
      <c r="CP17" s="35">
        <v>50.309784326087282</v>
      </c>
      <c r="CQ17" s="35">
        <v>66.666666666666657</v>
      </c>
      <c r="CR17" s="35">
        <v>37.317140030652304</v>
      </c>
      <c r="CS17" s="35">
        <v>66.26396946251873</v>
      </c>
      <c r="CT17" s="35">
        <v>46.009196442431275</v>
      </c>
      <c r="CU17" s="35">
        <v>80.281268641823871</v>
      </c>
      <c r="CV17" s="35">
        <v>51.282051282051277</v>
      </c>
      <c r="CW17" s="35">
        <v>63.014124062879716</v>
      </c>
      <c r="CX17" s="35">
        <v>82.051282051282044</v>
      </c>
      <c r="CY17" s="35">
        <v>86.557220202521989</v>
      </c>
      <c r="CZ17" s="35">
        <v>74.752475247524828</v>
      </c>
      <c r="DA17" s="35">
        <v>73.838323118874499</v>
      </c>
      <c r="DB17" s="35">
        <v>80.111081076655339</v>
      </c>
      <c r="DC17" s="35">
        <v>98.377158000042982</v>
      </c>
      <c r="DD17" s="35">
        <v>14.49820587812499</v>
      </c>
      <c r="DE17" s="35">
        <v>0</v>
      </c>
      <c r="DF17" s="35">
        <v>9.0489837268950559</v>
      </c>
      <c r="DG17" s="35">
        <v>1.7221243341779349</v>
      </c>
      <c r="DH17" s="35">
        <v>48.630888739361481</v>
      </c>
      <c r="DI17" s="35">
        <v>44.272486111063486</v>
      </c>
      <c r="DJ17" s="35">
        <v>63.595971978372113</v>
      </c>
      <c r="DK17" s="35">
        <v>63.772291052082174</v>
      </c>
      <c r="DL17" s="35">
        <v>31.117780287154961</v>
      </c>
      <c r="DM17" s="35">
        <v>62.637396617548838</v>
      </c>
      <c r="DN17" s="35">
        <v>34.184675834970541</v>
      </c>
      <c r="DO17" s="35">
        <v>20.678336980306351</v>
      </c>
      <c r="DP17" s="35">
        <v>71.90808531215562</v>
      </c>
      <c r="DQ17" s="35">
        <v>34.788330731338412</v>
      </c>
      <c r="DR17" s="35">
        <v>99.945002310935749</v>
      </c>
      <c r="DS17" s="35">
        <v>93.354237587087141</v>
      </c>
      <c r="DT17" s="35">
        <v>27.094767966322543</v>
      </c>
      <c r="DU17" s="35">
        <v>56.448</v>
      </c>
      <c r="DV17" s="35">
        <v>100</v>
      </c>
      <c r="DW17" s="35">
        <v>91.09947643979045</v>
      </c>
      <c r="DX17" s="35">
        <v>84.772344914493289</v>
      </c>
      <c r="DY17" s="35">
        <v>63.612903225806448</v>
      </c>
      <c r="DZ17" s="35">
        <v>88.636366177685787</v>
      </c>
      <c r="EA17" s="35">
        <v>100</v>
      </c>
      <c r="EB17" s="35">
        <v>76.428114084968243</v>
      </c>
      <c r="EC17" s="35">
        <v>5.3619113900377346</v>
      </c>
      <c r="ED17" s="35">
        <v>100</v>
      </c>
      <c r="EE17" s="35">
        <v>100</v>
      </c>
      <c r="EF17" s="35">
        <v>2.657187506768135</v>
      </c>
      <c r="EG17" s="35">
        <v>81.687617224816066</v>
      </c>
      <c r="EH17" s="35">
        <v>2.1586015434299317</v>
      </c>
      <c r="EI17" s="35">
        <v>3.742570717053792E-2</v>
      </c>
      <c r="EJ17" s="35">
        <v>0</v>
      </c>
      <c r="EK17" s="35">
        <v>14.883094293628025</v>
      </c>
      <c r="EL17" s="35">
        <v>19.88442519442621</v>
      </c>
      <c r="EM17" s="35">
        <v>12.168217191979853</v>
      </c>
      <c r="EN17" s="35">
        <v>43.100744805958385</v>
      </c>
      <c r="EO17" s="35">
        <v>48.695136417556391</v>
      </c>
      <c r="EP17" s="35">
        <v>15.436679926378913</v>
      </c>
      <c r="EQ17" s="35">
        <v>211.36377129964973</v>
      </c>
      <c r="ER17" s="35">
        <v>117.55625482396248</v>
      </c>
      <c r="ES17" s="35">
        <v>84.308021136377121</v>
      </c>
      <c r="ET17" s="35">
        <v>65.309030457756933</v>
      </c>
      <c r="EU17" s="35">
        <v>93.807516475687237</v>
      </c>
      <c r="EV17" s="35">
        <v>70.37238245529322</v>
      </c>
      <c r="EW17" s="35">
        <v>-0.66988982597136726</v>
      </c>
      <c r="EX17" s="35">
        <v>82.735081993649231</v>
      </c>
      <c r="EY17" s="35">
        <v>11.477978589326113</v>
      </c>
      <c r="EZ17" s="35">
        <v>66.666666666666671</v>
      </c>
      <c r="FA17" s="35">
        <v>65.599999999999994</v>
      </c>
      <c r="FB17" s="35">
        <v>20</v>
      </c>
      <c r="FC17" s="35">
        <v>100</v>
      </c>
      <c r="FD17" s="35">
        <v>71.820448877805489</v>
      </c>
      <c r="FE17" s="35">
        <v>100</v>
      </c>
      <c r="FF17" s="35">
        <v>67.567613772766578</v>
      </c>
      <c r="FG17" s="35">
        <v>20.019531960771001</v>
      </c>
      <c r="FH17" s="35">
        <v>15.384775701075684</v>
      </c>
      <c r="FI17" s="35">
        <v>4.4462026800000007</v>
      </c>
      <c r="FJ17" s="35">
        <v>23231.524282728729</v>
      </c>
      <c r="FK17" s="35">
        <v>7993.4436449563609</v>
      </c>
      <c r="FL17" s="35">
        <v>10.83</v>
      </c>
      <c r="FM17" s="35">
        <v>99.34</v>
      </c>
      <c r="FN17" s="35">
        <v>-82.14</v>
      </c>
      <c r="FO17" s="35">
        <v>-97.702608057145881</v>
      </c>
      <c r="FP17" s="35">
        <v>1</v>
      </c>
      <c r="FQ17" s="35">
        <v>74.33</v>
      </c>
      <c r="FR17" s="26">
        <v>4914094.9909031838</v>
      </c>
      <c r="FS17" s="35">
        <v>1</v>
      </c>
      <c r="FT17" s="31">
        <v>6.4977257959714096</v>
      </c>
      <c r="FU17" s="35">
        <v>11</v>
      </c>
      <c r="FV17" s="35">
        <v>83.3</v>
      </c>
      <c r="FW17" s="35">
        <v>162.03383982165701</v>
      </c>
      <c r="FX17" s="26">
        <v>2259120</v>
      </c>
      <c r="FY17" s="35">
        <v>98.651997224700168</v>
      </c>
      <c r="FZ17" s="35">
        <v>98.51323223312518</v>
      </c>
      <c r="GA17" s="35">
        <v>99.811676082862519</v>
      </c>
      <c r="GB17" s="35">
        <v>92.0408365546635</v>
      </c>
      <c r="GC17" s="35">
        <v>98.577658836356434</v>
      </c>
      <c r="GD17" s="35">
        <v>99.420067600022904</v>
      </c>
      <c r="GE17" s="35">
        <v>68.999875606418698</v>
      </c>
      <c r="GF17" s="35">
        <v>910.74202612361228</v>
      </c>
      <c r="GG17" s="35">
        <v>79.449097315580303</v>
      </c>
      <c r="GH17" s="35">
        <v>84.592430862617874</v>
      </c>
      <c r="GI17" s="35">
        <v>84.00319330791821</v>
      </c>
      <c r="GJ17" s="35">
        <v>78.285085197982568</v>
      </c>
      <c r="GK17" s="35">
        <v>74.574958133435231</v>
      </c>
      <c r="GL17" s="35">
        <v>95.043596409680404</v>
      </c>
      <c r="GM17" s="35">
        <v>97.874550940713561</v>
      </c>
      <c r="GN17" s="35">
        <v>78.287446690667196</v>
      </c>
      <c r="GO17" s="35">
        <v>87.715512686591723</v>
      </c>
      <c r="GP17" s="35">
        <v>93.938542924956494</v>
      </c>
      <c r="GQ17" s="35">
        <v>90.715052960299332</v>
      </c>
      <c r="GR17" s="35">
        <v>100</v>
      </c>
      <c r="GS17" s="35">
        <v>89.705348159440376</v>
      </c>
      <c r="GT17" s="35">
        <v>94.655036538185982</v>
      </c>
      <c r="GU17" s="35">
        <v>74.883536524928147</v>
      </c>
      <c r="GV17" s="35">
        <v>8.3542488347077803</v>
      </c>
      <c r="GW17" s="35">
        <v>17</v>
      </c>
      <c r="GX17" s="35">
        <v>69.52126077906631</v>
      </c>
      <c r="GY17" s="35">
        <v>39.612449202101295</v>
      </c>
      <c r="GZ17" s="35">
        <v>39.344831004063828</v>
      </c>
      <c r="HA17" s="35">
        <v>75.437566075414082</v>
      </c>
      <c r="HB17" s="35">
        <v>44.444444444444443</v>
      </c>
      <c r="HC17" s="35">
        <v>11.911342894393742</v>
      </c>
      <c r="HD17" s="35">
        <v>88.888888888888886</v>
      </c>
      <c r="HE17" s="35">
        <v>80.295027070882696</v>
      </c>
      <c r="HF17" s="35">
        <v>6.1881188118811883</v>
      </c>
      <c r="HG17" s="35">
        <v>71.982013144240739</v>
      </c>
      <c r="HH17" s="35">
        <v>7.4799916686193342</v>
      </c>
      <c r="HI17" s="35">
        <v>65.137426900584799</v>
      </c>
      <c r="HJ17" s="35">
        <v>72.414020727440757</v>
      </c>
      <c r="HK17" s="35">
        <v>0</v>
      </c>
      <c r="HL17" s="35">
        <v>10.825797082315665</v>
      </c>
      <c r="HM17" s="35">
        <v>14.456399762360551</v>
      </c>
      <c r="HN17" s="35">
        <v>7.8553039804607572</v>
      </c>
      <c r="HO17" s="35">
        <v>26.404383127599182</v>
      </c>
      <c r="HP17" s="35">
        <v>68.057297511386892</v>
      </c>
      <c r="HQ17" s="35">
        <v>85.946267080335346</v>
      </c>
      <c r="HR17" s="35">
        <v>15.912280701754385</v>
      </c>
      <c r="HS17" s="35">
        <v>12.495454545454546</v>
      </c>
      <c r="HT17" s="35">
        <v>83.7</v>
      </c>
      <c r="HU17" s="35">
        <v>82.9</v>
      </c>
      <c r="HV17" s="35">
        <v>57.076566125290014</v>
      </c>
      <c r="HW17" s="35">
        <v>40.19721577726218</v>
      </c>
      <c r="HX17" s="35">
        <v>99.977949283351705</v>
      </c>
      <c r="HY17" s="35">
        <v>94.707828004410146</v>
      </c>
      <c r="HZ17" s="35">
        <v>20.661521499448732</v>
      </c>
      <c r="IA17" s="35">
        <v>86.39</v>
      </c>
      <c r="IB17" s="35">
        <v>100</v>
      </c>
      <c r="IC17" s="35">
        <v>99.738219895287955</v>
      </c>
      <c r="ID17" s="35">
        <v>97.250859106529205</v>
      </c>
      <c r="IE17" s="35">
        <v>86.13</v>
      </c>
      <c r="IF17" s="35">
        <v>93.902439999999999</v>
      </c>
      <c r="IG17" s="35">
        <v>100</v>
      </c>
      <c r="IH17" s="35">
        <v>85.656685699999997</v>
      </c>
      <c r="II17" s="35">
        <v>48.472692544359234</v>
      </c>
      <c r="IJ17" s="35">
        <v>82</v>
      </c>
      <c r="IK17" s="26">
        <v>5622</v>
      </c>
      <c r="IL17" s="35">
        <v>0.13658487394957983</v>
      </c>
      <c r="IM17" s="35">
        <v>3.9326125220015085</v>
      </c>
      <c r="IN17" s="35">
        <v>-0.71080903310677479</v>
      </c>
      <c r="IO17" s="35">
        <v>-0.97040759352317141</v>
      </c>
      <c r="IP17" s="35">
        <v>-1</v>
      </c>
      <c r="IQ17" s="35">
        <v>137.43916899999999</v>
      </c>
      <c r="IR17" s="35">
        <v>155.96298199999978</v>
      </c>
      <c r="IS17" s="35">
        <v>69.254223999999994</v>
      </c>
      <c r="IT17" s="35">
        <v>116.33750000000002</v>
      </c>
      <c r="IU17" s="35">
        <v>128.11999999999998</v>
      </c>
    </row>
    <row r="18" spans="1:255">
      <c r="A18" s="34" t="s">
        <v>255</v>
      </c>
      <c r="B18" s="34" t="s">
        <v>41</v>
      </c>
      <c r="C18" s="35">
        <v>66.5375161674841</v>
      </c>
      <c r="D18" s="35" t="s">
        <v>566</v>
      </c>
      <c r="E18" s="35">
        <v>70.364717011508844</v>
      </c>
      <c r="F18" s="35">
        <v>70.64667913925615</v>
      </c>
      <c r="G18" s="35">
        <v>63.751644911515939</v>
      </c>
      <c r="H18" s="35">
        <v>82.44519593420074</v>
      </c>
      <c r="I18" s="35">
        <v>65.787958373916439</v>
      </c>
      <c r="J18" s="35">
        <v>46.228901634506435</v>
      </c>
      <c r="K18" s="35">
        <v>78.656701091664829</v>
      </c>
      <c r="L18" s="35">
        <v>79.298516188476114</v>
      </c>
      <c r="M18" s="35">
        <v>87.055984555984551</v>
      </c>
      <c r="N18" s="35">
        <v>53.685649187935013</v>
      </c>
      <c r="O18" s="35">
        <v>43.896294091533996</v>
      </c>
      <c r="P18" s="35">
        <v>79.595156953458584</v>
      </c>
      <c r="Q18" s="35">
        <v>35.045889709174809</v>
      </c>
      <c r="R18" s="35">
        <v>78.296154356758748</v>
      </c>
      <c r="S18" s="35">
        <v>96.630916898462644</v>
      </c>
      <c r="T18" s="35">
        <v>72.613755592628422</v>
      </c>
      <c r="U18" s="35">
        <v>71.759882431344352</v>
      </c>
      <c r="V18" s="35">
        <v>72.0018043869796</v>
      </c>
      <c r="W18" s="35">
        <v>41.694257929985625</v>
      </c>
      <c r="X18" s="35">
        <v>55.102853757803047</v>
      </c>
      <c r="Y18" s="35">
        <v>78.199426051467086</v>
      </c>
      <c r="Z18" s="35">
        <v>82.44519593420074</v>
      </c>
      <c r="AA18" s="35">
        <v>81.197170870620369</v>
      </c>
      <c r="AB18" s="35">
        <v>3.2323405527161806</v>
      </c>
      <c r="AC18" s="35">
        <v>88.428558246069201</v>
      </c>
      <c r="AD18" s="35">
        <v>53.780041049222604</v>
      </c>
      <c r="AE18" s="35">
        <v>72.481098010739416</v>
      </c>
      <c r="AF18" s="35">
        <v>95.608541514130806</v>
      </c>
      <c r="AG18" s="35">
        <v>81.89359406969254</v>
      </c>
      <c r="AH18" s="35">
        <v>27.683676551575026</v>
      </c>
      <c r="AI18" s="35">
        <v>29.10943428225174</v>
      </c>
      <c r="AJ18" s="35">
        <v>84.332455088312415</v>
      </c>
      <c r="AK18" s="35">
        <v>79.5477841971543</v>
      </c>
      <c r="AL18" s="35">
        <v>88.433977358935707</v>
      </c>
      <c r="AM18" s="35">
        <v>88.631106446624258</v>
      </c>
      <c r="AN18" s="35">
        <v>61.583210496358646</v>
      </c>
      <c r="AO18" s="35">
        <v>69.411672962603646</v>
      </c>
      <c r="AP18" s="35">
        <v>67.560512646212956</v>
      </c>
      <c r="AQ18" s="35">
        <v>95.041276989865594</v>
      </c>
      <c r="AR18" s="35">
        <v>94.593216278016996</v>
      </c>
      <c r="AS18" s="35">
        <v>72.630908361618395</v>
      </c>
      <c r="AT18" s="35">
        <v>66.666666666666657</v>
      </c>
      <c r="AU18" s="35">
        <v>97.747747747747752</v>
      </c>
      <c r="AV18" s="35">
        <v>60</v>
      </c>
      <c r="AW18" s="35">
        <v>90.476190476190482</v>
      </c>
      <c r="AX18" s="35">
        <v>100</v>
      </c>
      <c r="AY18" s="35">
        <v>100</v>
      </c>
      <c r="AZ18" s="35">
        <v>56.143807565120355</v>
      </c>
      <c r="BA18" s="35">
        <v>33.61633306744131</v>
      </c>
      <c r="BB18" s="35">
        <v>38.60316023531427</v>
      </c>
      <c r="BC18" s="35">
        <v>40.064945071799116</v>
      </c>
      <c r="BD18" s="35">
        <v>20.753923313796101</v>
      </c>
      <c r="BE18" s="35">
        <v>18.215714762818617</v>
      </c>
      <c r="BF18" s="35">
        <v>92.719244197987265</v>
      </c>
      <c r="BG18" s="35">
        <v>100</v>
      </c>
      <c r="BH18" s="35">
        <v>62.783170304277</v>
      </c>
      <c r="BI18" s="35">
        <v>55.597457509557323</v>
      </c>
      <c r="BJ18" s="35">
        <v>100</v>
      </c>
      <c r="BK18" s="35">
        <v>66.207885304659513</v>
      </c>
      <c r="BL18" s="35">
        <v>45.248597670904196</v>
      </c>
      <c r="BM18" s="35">
        <v>0</v>
      </c>
      <c r="BN18" s="35">
        <v>28.727075861135543</v>
      </c>
      <c r="BO18" s="35">
        <v>96.4</v>
      </c>
      <c r="BP18" s="35">
        <v>48.56801909307876</v>
      </c>
      <c r="BQ18" s="35">
        <v>80.150012275350207</v>
      </c>
      <c r="BR18" s="35">
        <v>88.066586058606006</v>
      </c>
      <c r="BS18" s="35">
        <v>96.48101050684113</v>
      </c>
      <c r="BT18" s="35">
        <v>98.33991583482603</v>
      </c>
      <c r="BU18" s="35">
        <v>99.73089942970509</v>
      </c>
      <c r="BV18" s="35">
        <v>88.833735272663461</v>
      </c>
      <c r="BW18" s="35">
        <v>99.769023448277466</v>
      </c>
      <c r="BX18" s="35">
        <v>100</v>
      </c>
      <c r="BY18" s="35">
        <v>100</v>
      </c>
      <c r="BZ18" s="35">
        <v>17.841266777885288</v>
      </c>
      <c r="CA18" s="35">
        <v>82.20700505301734</v>
      </c>
      <c r="CB18" s="35">
        <v>67.73912420509663</v>
      </c>
      <c r="CC18" s="35">
        <v>65.25684178880347</v>
      </c>
      <c r="CD18" s="35">
        <v>74.690125348673746</v>
      </c>
      <c r="CE18" s="35">
        <v>58.051374297911565</v>
      </c>
      <c r="CF18" s="35">
        <v>82.614823894563315</v>
      </c>
      <c r="CG18" s="35">
        <v>78.17018658634737</v>
      </c>
      <c r="CH18" s="35">
        <v>81.933243997980696</v>
      </c>
      <c r="CI18" s="35">
        <v>71.83411365688363</v>
      </c>
      <c r="CJ18" s="35">
        <v>84.83642400179906</v>
      </c>
      <c r="CK18" s="35">
        <v>19.292348513612591</v>
      </c>
      <c r="CL18" s="35">
        <v>100</v>
      </c>
      <c r="CM18" s="35">
        <v>74.282042059847498</v>
      </c>
      <c r="CN18" s="35">
        <v>65.666076279365868</v>
      </c>
      <c r="CO18" s="35">
        <v>44.227464317340555</v>
      </c>
      <c r="CP18" s="35">
        <v>30.855309472616309</v>
      </c>
      <c r="CQ18" s="35">
        <v>50</v>
      </c>
      <c r="CR18" s="35">
        <v>46.738816459481257</v>
      </c>
      <c r="CS18" s="35">
        <v>84.612571911104126</v>
      </c>
      <c r="CT18" s="35">
        <v>33.957172902823778</v>
      </c>
      <c r="CU18" s="35">
        <v>85.731260277963386</v>
      </c>
      <c r="CV18" s="35">
        <v>79.881656804733709</v>
      </c>
      <c r="CW18" s="35">
        <v>59.610822626129831</v>
      </c>
      <c r="CX18" s="35">
        <v>87.57396449704143</v>
      </c>
      <c r="CY18" s="35">
        <v>91.155702734881046</v>
      </c>
      <c r="CZ18" s="35">
        <v>67.096774193548143</v>
      </c>
      <c r="DA18" s="35">
        <v>89.083110874173016</v>
      </c>
      <c r="DB18" s="35">
        <v>74.970156231121024</v>
      </c>
      <c r="DC18" s="35">
        <v>87.424185510119713</v>
      </c>
      <c r="DD18" s="35">
        <v>5.0809607651337974</v>
      </c>
      <c r="DE18" s="35">
        <v>4.6667422842505841</v>
      </c>
      <c r="DF18" s="35">
        <v>0</v>
      </c>
      <c r="DG18" s="35">
        <v>3.1816591614803409</v>
      </c>
      <c r="DH18" s="35">
        <v>96.650546586053508</v>
      </c>
      <c r="DI18" s="35">
        <v>72.046854299226425</v>
      </c>
      <c r="DJ18" s="35">
        <v>96.350947676470255</v>
      </c>
      <c r="DK18" s="35">
        <v>88.665884422526574</v>
      </c>
      <c r="DL18" s="35">
        <v>73.311242838074918</v>
      </c>
      <c r="DM18" s="35">
        <v>67.887644388052919</v>
      </c>
      <c r="DN18" s="35">
        <v>43.614931237721024</v>
      </c>
      <c r="DO18" s="35">
        <v>30.306345733041578</v>
      </c>
      <c r="DP18" s="35">
        <v>100</v>
      </c>
      <c r="DQ18" s="35">
        <v>42.974669434014473</v>
      </c>
      <c r="DR18" s="35">
        <v>99.900532594254713</v>
      </c>
      <c r="DS18" s="35">
        <v>94.4797124793389</v>
      </c>
      <c r="DT18" s="35">
        <v>25.050575546089011</v>
      </c>
      <c r="DU18" s="35">
        <v>90.4</v>
      </c>
      <c r="DV18" s="35">
        <v>100</v>
      </c>
      <c r="DW18" s="35">
        <v>100</v>
      </c>
      <c r="DX18" s="35">
        <v>90.578191441621769</v>
      </c>
      <c r="DY18" s="35">
        <v>97.06451612903227</v>
      </c>
      <c r="DZ18" s="35">
        <v>97.727276962809654</v>
      </c>
      <c r="EA18" s="35">
        <v>100</v>
      </c>
      <c r="EB18" s="35">
        <v>92.601355343048724</v>
      </c>
      <c r="EC18" s="35">
        <v>1.0329321122969179</v>
      </c>
      <c r="ED18" s="35">
        <v>100</v>
      </c>
      <c r="EE18" s="35">
        <v>100</v>
      </c>
      <c r="EF18" s="35">
        <v>46.158332820409257</v>
      </c>
      <c r="EG18" s="35">
        <v>80.381520017603336</v>
      </c>
      <c r="EH18" s="35">
        <v>11.878529919862537</v>
      </c>
      <c r="EI18" s="35">
        <v>0</v>
      </c>
      <c r="EJ18" s="35">
        <v>0</v>
      </c>
      <c r="EK18" s="35">
        <v>9.2004486983597573</v>
      </c>
      <c r="EL18" s="35">
        <v>21.743114413404832</v>
      </c>
      <c r="EM18" s="35">
        <v>2.1034641465022599</v>
      </c>
      <c r="EN18" s="35">
        <v>53.544035018946744</v>
      </c>
      <c r="EO18" s="35">
        <v>58.956109134045107</v>
      </c>
      <c r="EP18" s="35">
        <v>8.0269706212875267</v>
      </c>
      <c r="EQ18" s="35">
        <v>163.75020067426553</v>
      </c>
      <c r="ER18" s="35">
        <v>126.82613581634291</v>
      </c>
      <c r="ES18" s="35">
        <v>109.16680044951036</v>
      </c>
      <c r="ET18" s="35">
        <v>54.583400224755181</v>
      </c>
      <c r="EU18" s="35">
        <v>112.37758869802536</v>
      </c>
      <c r="EV18" s="35">
        <v>72.83507313362513</v>
      </c>
      <c r="EW18" s="35">
        <v>0.5413886727943833</v>
      </c>
      <c r="EX18" s="35">
        <v>79.57567674476897</v>
      </c>
      <c r="EY18" s="35">
        <v>11.439963408187477</v>
      </c>
      <c r="EZ18" s="35">
        <v>66.666666666666671</v>
      </c>
      <c r="FA18" s="35">
        <v>98</v>
      </c>
      <c r="FB18" s="35">
        <v>68</v>
      </c>
      <c r="FC18" s="35">
        <v>92.857142857142861</v>
      </c>
      <c r="FD18" s="35">
        <v>100</v>
      </c>
      <c r="FE18" s="35">
        <v>100</v>
      </c>
      <c r="FF18" s="35">
        <v>54.634367770601337</v>
      </c>
      <c r="FG18" s="35">
        <v>26.197569544752763</v>
      </c>
      <c r="FH18" s="35">
        <v>27.217269135013353</v>
      </c>
      <c r="FI18" s="35">
        <v>34.092627840000006</v>
      </c>
      <c r="FJ18" s="35">
        <v>30449.918194734306</v>
      </c>
      <c r="FK18" s="35">
        <v>47395.687497672181</v>
      </c>
      <c r="FL18" s="35">
        <v>9.7100000000000009</v>
      </c>
      <c r="FM18" s="35">
        <v>100</v>
      </c>
      <c r="FN18" s="35">
        <v>7.48</v>
      </c>
      <c r="FO18" s="35">
        <v>4.7554952451979773</v>
      </c>
      <c r="FP18" s="35">
        <v>1</v>
      </c>
      <c r="FQ18" s="35">
        <v>73.37</v>
      </c>
      <c r="FR18" s="26">
        <v>7059852.219868714</v>
      </c>
      <c r="FS18" s="35">
        <v>0</v>
      </c>
      <c r="FT18" s="31">
        <v>2.0301820396562222</v>
      </c>
      <c r="FU18" s="35">
        <v>14.7</v>
      </c>
      <c r="FV18" s="35">
        <v>86.6</v>
      </c>
      <c r="FW18" s="35">
        <v>143.18009902445201</v>
      </c>
      <c r="FX18" s="26">
        <v>685778</v>
      </c>
      <c r="FY18" s="35">
        <v>97.984271207146676</v>
      </c>
      <c r="FZ18" s="35">
        <v>99.198289684660608</v>
      </c>
      <c r="GA18" s="35">
        <v>99.946552645644047</v>
      </c>
      <c r="GB18" s="35">
        <v>96.747346720623042</v>
      </c>
      <c r="GC18" s="35">
        <v>99.8014812552493</v>
      </c>
      <c r="GD18" s="35">
        <v>100</v>
      </c>
      <c r="GE18" s="35">
        <v>100</v>
      </c>
      <c r="GF18" s="35">
        <v>5652.5022705089104</v>
      </c>
      <c r="GG18" s="35">
        <v>78.600120975076933</v>
      </c>
      <c r="GH18" s="35">
        <v>84.905016491151031</v>
      </c>
      <c r="GI18" s="35">
        <v>82.87185663199287</v>
      </c>
      <c r="GJ18" s="35">
        <v>74.690125348673746</v>
      </c>
      <c r="GK18" s="35">
        <v>72.808793582980243</v>
      </c>
      <c r="GL18" s="35">
        <v>96.140622611317241</v>
      </c>
      <c r="GM18" s="35">
        <v>93.498377908846152</v>
      </c>
      <c r="GN18" s="35">
        <v>86.6904541375322</v>
      </c>
      <c r="GO18" s="35">
        <v>87.815134937332317</v>
      </c>
      <c r="GP18" s="35">
        <v>92.376512945371061</v>
      </c>
      <c r="GQ18" s="35">
        <v>83.586944724401178</v>
      </c>
      <c r="GR18" s="35">
        <v>100</v>
      </c>
      <c r="GS18" s="35">
        <v>86.151611485690907</v>
      </c>
      <c r="GT18" s="35">
        <v>93.133119596885876</v>
      </c>
      <c r="GU18" s="35">
        <v>79.712911353745127</v>
      </c>
      <c r="GV18" s="35">
        <v>-17.911621324107564</v>
      </c>
      <c r="GW18" s="35">
        <v>13</v>
      </c>
      <c r="GX18" s="35">
        <v>73.581736275482939</v>
      </c>
      <c r="GY18" s="35">
        <v>48.72871649996182</v>
      </c>
      <c r="GZ18" s="35">
        <v>32.297472703672597</v>
      </c>
      <c r="HA18" s="35">
        <v>79.931934203062966</v>
      </c>
      <c r="HB18" s="35">
        <v>69.230769230769226</v>
      </c>
      <c r="HC18" s="35">
        <v>12.66015625</v>
      </c>
      <c r="HD18" s="35">
        <v>92.307692307692307</v>
      </c>
      <c r="HE18" s="35">
        <v>81.904495957208368</v>
      </c>
      <c r="HF18" s="35">
        <v>8.064516129032258</v>
      </c>
      <c r="HG18" s="35">
        <v>81.102362204724415</v>
      </c>
      <c r="HH18" s="35">
        <v>7.256269841269841</v>
      </c>
      <c r="HI18" s="35">
        <v>60.772366091646425</v>
      </c>
      <c r="HJ18" s="35">
        <v>25.377815796977476</v>
      </c>
      <c r="HK18" s="35">
        <v>7.3186959414504322</v>
      </c>
      <c r="HL18" s="35">
        <v>0</v>
      </c>
      <c r="HM18" s="35">
        <v>26.708487786332096</v>
      </c>
      <c r="HN18" s="35">
        <v>14.637391882900864</v>
      </c>
      <c r="HO18" s="35">
        <v>41.440927668472575</v>
      </c>
      <c r="HP18" s="35">
        <v>97.994487216044107</v>
      </c>
      <c r="HQ18" s="35">
        <v>117.95456705636346</v>
      </c>
      <c r="HR18" s="35">
        <v>11.144444444444444</v>
      </c>
      <c r="HS18" s="35">
        <v>11.707930367504835</v>
      </c>
      <c r="HT18" s="35">
        <v>88.5</v>
      </c>
      <c r="HU18" s="35">
        <v>91.7</v>
      </c>
      <c r="HV18" s="35">
        <v>79.374337221633084</v>
      </c>
      <c r="HW18" s="35">
        <v>47.242841993637327</v>
      </c>
      <c r="HX18" s="35">
        <v>99.960119641076773</v>
      </c>
      <c r="HY18" s="35">
        <v>95.593220338983059</v>
      </c>
      <c r="HZ18" s="35">
        <v>19.102691924227319</v>
      </c>
      <c r="IA18" s="35">
        <v>97</v>
      </c>
      <c r="IB18" s="35">
        <v>100</v>
      </c>
      <c r="IC18" s="35">
        <v>100</v>
      </c>
      <c r="ID18" s="35">
        <v>98.134328358208961</v>
      </c>
      <c r="IE18" s="35">
        <v>96.5</v>
      </c>
      <c r="IF18" s="35">
        <v>98.78049</v>
      </c>
      <c r="IG18" s="35">
        <v>100</v>
      </c>
      <c r="IH18" s="35">
        <v>93.808993350000009</v>
      </c>
      <c r="II18" s="35">
        <v>46.115706583531541</v>
      </c>
      <c r="IJ18" s="35">
        <v>82</v>
      </c>
      <c r="IK18" s="26">
        <v>5622</v>
      </c>
      <c r="IL18" s="35">
        <v>2.2972746331236897</v>
      </c>
      <c r="IM18" s="35">
        <v>3.8540001522417597</v>
      </c>
      <c r="IN18" s="35">
        <v>0.59138381201044388</v>
      </c>
      <c r="IO18" s="35">
        <v>-1</v>
      </c>
      <c r="IP18" s="35">
        <v>-1</v>
      </c>
      <c r="IQ18" s="35">
        <v>86.878753999999901</v>
      </c>
      <c r="IR18" s="35">
        <v>169.67705499999991</v>
      </c>
      <c r="IS18" s="35">
        <v>12.207107000000001</v>
      </c>
      <c r="IT18" s="35">
        <v>111.00933333333336</v>
      </c>
      <c r="IU18" s="35">
        <v>121.63249999999998</v>
      </c>
    </row>
    <row r="19" spans="1:255">
      <c r="A19" s="34" t="s">
        <v>252</v>
      </c>
      <c r="B19" s="34" t="s">
        <v>38</v>
      </c>
      <c r="C19" s="35">
        <v>72.095361951680474</v>
      </c>
      <c r="D19" s="35" t="s">
        <v>566</v>
      </c>
      <c r="E19" s="35">
        <v>68.25306807374939</v>
      </c>
      <c r="F19" s="35">
        <v>75.336964804383982</v>
      </c>
      <c r="G19" s="35">
        <v>73.338596972447633</v>
      </c>
      <c r="H19" s="35">
        <v>91.856287425149759</v>
      </c>
      <c r="I19" s="35">
        <v>71.831199743957541</v>
      </c>
      <c r="J19" s="35">
        <v>51.956054690394538</v>
      </c>
      <c r="K19" s="35">
        <v>64.558123966491351</v>
      </c>
      <c r="L19" s="35">
        <v>76.809188851066551</v>
      </c>
      <c r="M19" s="35">
        <v>68.845203942969306</v>
      </c>
      <c r="N19" s="35">
        <v>80.061361227465724</v>
      </c>
      <c r="O19" s="35">
        <v>42.153769244992695</v>
      </c>
      <c r="P19" s="35">
        <v>77.090761209510688</v>
      </c>
      <c r="Q19" s="35">
        <v>71.877794655547717</v>
      </c>
      <c r="R19" s="35">
        <v>65.694632853337325</v>
      </c>
      <c r="S19" s="35">
        <v>96.083622608472325</v>
      </c>
      <c r="T19" s="35">
        <v>67.691809100178531</v>
      </c>
      <c r="U19" s="35">
        <v>76.644994785096515</v>
      </c>
      <c r="V19" s="35">
        <v>71.725714138617931</v>
      </c>
      <c r="W19" s="35">
        <v>71.685739502396913</v>
      </c>
      <c r="X19" s="35">
        <v>59.975485728121633</v>
      </c>
      <c r="Y19" s="35">
        <v>86.661050708005149</v>
      </c>
      <c r="Z19" s="35">
        <v>91.856287425149759</v>
      </c>
      <c r="AA19" s="35">
        <v>100</v>
      </c>
      <c r="AB19" s="35">
        <v>0.55229120677308141</v>
      </c>
      <c r="AC19" s="35">
        <v>99.711420558917027</v>
      </c>
      <c r="AD19" s="35">
        <v>45.941073731151945</v>
      </c>
      <c r="AE19" s="35">
        <v>89.209133313656054</v>
      </c>
      <c r="AF19" s="35">
        <v>95.573279653247099</v>
      </c>
      <c r="AG19" s="35">
        <v>81.251151681669725</v>
      </c>
      <c r="AH19" s="35">
        <v>45.568449178823535</v>
      </c>
      <c r="AI19" s="35">
        <v>29.048563210690354</v>
      </c>
      <c r="AJ19" s="35">
        <v>96.8674967981094</v>
      </c>
      <c r="AK19" s="35">
        <v>51.294956707072494</v>
      </c>
      <c r="AL19" s="35">
        <v>70.003624785066052</v>
      </c>
      <c r="AM19" s="35">
        <v>73.050197549823579</v>
      </c>
      <c r="AN19" s="35">
        <v>50.300112341518201</v>
      </c>
      <c r="AO19" s="35">
        <v>45.832355617358402</v>
      </c>
      <c r="AP19" s="35">
        <v>70.026180003269417</v>
      </c>
      <c r="AQ19" s="35">
        <v>91.515189321025829</v>
      </c>
      <c r="AR19" s="35">
        <v>92.660493885746519</v>
      </c>
      <c r="AS19" s="35">
        <v>63.177414378624341</v>
      </c>
      <c r="AT19" s="35">
        <v>66.666666666666657</v>
      </c>
      <c r="AU19" s="35">
        <v>84.234234234234222</v>
      </c>
      <c r="AV19" s="35">
        <v>30.000000000000004</v>
      </c>
      <c r="AW19" s="35">
        <v>90.476190476190482</v>
      </c>
      <c r="AX19" s="35">
        <v>70.670391061452506</v>
      </c>
      <c r="AY19" s="35">
        <v>83.333333333333343</v>
      </c>
      <c r="AZ19" s="35">
        <v>100</v>
      </c>
      <c r="BA19" s="35">
        <v>96.89343546660271</v>
      </c>
      <c r="BB19" s="35">
        <v>34.152867028725368</v>
      </c>
      <c r="BC19" s="35">
        <v>85.927170308667115</v>
      </c>
      <c r="BD19" s="35">
        <v>24.421686663982296</v>
      </c>
      <c r="BE19" s="35">
        <v>5.4386763184798674</v>
      </c>
      <c r="BF19" s="35">
        <v>96.600944752515915</v>
      </c>
      <c r="BG19" s="35">
        <v>100</v>
      </c>
      <c r="BH19" s="35">
        <v>62.164194165196918</v>
      </c>
      <c r="BI19" s="35">
        <v>46.198850672845857</v>
      </c>
      <c r="BJ19" s="35">
        <v>100</v>
      </c>
      <c r="BK19" s="35">
        <v>68.071684587813635</v>
      </c>
      <c r="BL19" s="35">
        <v>19.439494034377187</v>
      </c>
      <c r="BM19" s="35">
        <v>100</v>
      </c>
      <c r="BN19" s="35">
        <v>100</v>
      </c>
      <c r="BO19" s="35">
        <v>96.338461538461544</v>
      </c>
      <c r="BP19" s="35">
        <v>48.747016706443915</v>
      </c>
      <c r="BQ19" s="35">
        <v>67.278418388185131</v>
      </c>
      <c r="BR19" s="35">
        <v>50.414634780258659</v>
      </c>
      <c r="BS19" s="35">
        <v>91.775716644118091</v>
      </c>
      <c r="BT19" s="35">
        <v>94.157950038474056</v>
      </c>
      <c r="BU19" s="35">
        <v>100</v>
      </c>
      <c r="BV19" s="35">
        <v>94.484446359769493</v>
      </c>
      <c r="BW19" s="35">
        <v>100</v>
      </c>
      <c r="BX19" s="35">
        <v>100</v>
      </c>
      <c r="BY19" s="35">
        <v>100</v>
      </c>
      <c r="BZ19" s="35">
        <v>3.0754273005356163</v>
      </c>
      <c r="CA19" s="35">
        <v>86.39290471202132</v>
      </c>
      <c r="CB19" s="35">
        <v>69.204307077297386</v>
      </c>
      <c r="CC19" s="35">
        <v>83.741176754764638</v>
      </c>
      <c r="CD19" s="35">
        <v>72.686891221593868</v>
      </c>
      <c r="CE19" s="35">
        <v>61.992952162887384</v>
      </c>
      <c r="CF19" s="35">
        <v>85.851736782014456</v>
      </c>
      <c r="CG19" s="35">
        <v>89.879628263504529</v>
      </c>
      <c r="CH19" s="35">
        <v>73.054117191848363</v>
      </c>
      <c r="CI19" s="35">
        <v>72.823241333572213</v>
      </c>
      <c r="CJ19" s="35">
        <v>88.236971885813475</v>
      </c>
      <c r="CK19" s="35">
        <v>16.893328600712884</v>
      </c>
      <c r="CL19" s="35">
        <v>92.911392405063225</v>
      </c>
      <c r="CM19" s="35">
        <v>76.158664144334182</v>
      </c>
      <c r="CN19" s="35">
        <v>63.848369284094574</v>
      </c>
      <c r="CO19" s="35">
        <v>100</v>
      </c>
      <c r="CP19" s="35">
        <v>52.557218507190726</v>
      </c>
      <c r="CQ19" s="35">
        <v>62.5</v>
      </c>
      <c r="CR19" s="35">
        <v>18.425887222591864</v>
      </c>
      <c r="CS19" s="35">
        <v>92.503523696092856</v>
      </c>
      <c r="CT19" s="35">
        <v>68.997046265680169</v>
      </c>
      <c r="CU19" s="35">
        <v>88.405292527215053</v>
      </c>
      <c r="CV19" s="35">
        <v>100</v>
      </c>
      <c r="CW19" s="35">
        <v>69.008141074036303</v>
      </c>
      <c r="CX19" s="35">
        <v>89.230769230769226</v>
      </c>
      <c r="CY19" s="35">
        <v>100</v>
      </c>
      <c r="CZ19" s="35">
        <v>75.568862275449234</v>
      </c>
      <c r="DA19" s="35">
        <v>100</v>
      </c>
      <c r="DB19" s="35">
        <v>100</v>
      </c>
      <c r="DC19" s="35">
        <v>100</v>
      </c>
      <c r="DD19" s="35">
        <v>0.90475883167633175</v>
      </c>
      <c r="DE19" s="35">
        <v>0</v>
      </c>
      <c r="DF19" s="35">
        <v>0</v>
      </c>
      <c r="DG19" s="35">
        <v>1.3044059954159941</v>
      </c>
      <c r="DH19" s="35">
        <v>98.845682235668136</v>
      </c>
      <c r="DI19" s="35">
        <v>100</v>
      </c>
      <c r="DJ19" s="35">
        <v>100</v>
      </c>
      <c r="DK19" s="35">
        <v>100</v>
      </c>
      <c r="DL19" s="35">
        <v>72.06456271325446</v>
      </c>
      <c r="DM19" s="35">
        <v>79.086765610174538</v>
      </c>
      <c r="DN19" s="35">
        <v>32.612966601178798</v>
      </c>
      <c r="DO19" s="35">
        <v>0</v>
      </c>
      <c r="DP19" s="35">
        <v>99.462082058854548</v>
      </c>
      <c r="DQ19" s="35">
        <v>78.304396072418641</v>
      </c>
      <c r="DR19" s="35">
        <v>99.816336877830409</v>
      </c>
      <c r="DS19" s="35">
        <v>99.675809563371743</v>
      </c>
      <c r="DT19" s="35">
        <v>68.787041995804898</v>
      </c>
      <c r="DU19" s="35">
        <v>90.751999999999995</v>
      </c>
      <c r="DV19" s="35">
        <v>97.107438016528917</v>
      </c>
      <c r="DW19" s="35">
        <v>100</v>
      </c>
      <c r="DX19" s="35">
        <v>91.426315088416288</v>
      </c>
      <c r="DY19" s="35">
        <v>98.58064516129032</v>
      </c>
      <c r="DZ19" s="35">
        <v>97.727276962809654</v>
      </c>
      <c r="EA19" s="35">
        <v>100</v>
      </c>
      <c r="EB19" s="35">
        <v>88.74670101491175</v>
      </c>
      <c r="EC19" s="35">
        <v>1.0329321122969179</v>
      </c>
      <c r="ED19" s="35">
        <v>100</v>
      </c>
      <c r="EE19" s="35">
        <v>100</v>
      </c>
      <c r="EF19" s="35">
        <v>99.309315610615954</v>
      </c>
      <c r="EG19" s="35">
        <v>28.532930283501727</v>
      </c>
      <c r="EH19" s="35">
        <v>100</v>
      </c>
      <c r="EI19" s="35">
        <v>0</v>
      </c>
      <c r="EJ19" s="35">
        <v>0</v>
      </c>
      <c r="EK19" s="35">
        <v>30.381125255848374</v>
      </c>
      <c r="EL19" s="35">
        <v>22.283195340172522</v>
      </c>
      <c r="EM19" s="35">
        <v>0.78261423391610596</v>
      </c>
      <c r="EN19" s="35">
        <v>43.100744805958385</v>
      </c>
      <c r="EO19" s="35">
        <v>48.695136417556391</v>
      </c>
      <c r="EP19" s="35">
        <v>1.6048788316482105</v>
      </c>
      <c r="EQ19" s="35">
        <v>383.56604076392233</v>
      </c>
      <c r="ER19" s="35">
        <v>272.8294013801958</v>
      </c>
      <c r="ES19" s="35">
        <v>207.02936928261917</v>
      </c>
      <c r="ET19" s="35">
        <v>70.614668592521269</v>
      </c>
      <c r="EU19" s="35">
        <v>199.00497512437809</v>
      </c>
      <c r="EV19" s="35">
        <v>73.586213036380258</v>
      </c>
      <c r="EW19" s="35">
        <v>0.12282897725472708</v>
      </c>
      <c r="EX19" s="35">
        <v>78.326495635770272</v>
      </c>
      <c r="EY19" s="35">
        <v>9.316629123872417</v>
      </c>
      <c r="EZ19" s="35">
        <v>66.666666666666671</v>
      </c>
      <c r="FA19" s="35">
        <v>86</v>
      </c>
      <c r="FB19" s="35">
        <v>44.000000000000007</v>
      </c>
      <c r="FC19" s="35">
        <v>92.857142857142861</v>
      </c>
      <c r="FD19" s="35">
        <v>73.815461346633413</v>
      </c>
      <c r="FE19" s="35">
        <v>87.5</v>
      </c>
      <c r="FF19" s="35">
        <v>97.31147590450071</v>
      </c>
      <c r="FG19" s="35">
        <v>75.510095315090979</v>
      </c>
      <c r="FH19" s="35">
        <v>24.079577112000003</v>
      </c>
      <c r="FI19" s="35">
        <v>73.118359040000001</v>
      </c>
      <c r="FJ19" s="35">
        <v>34891.963745947687</v>
      </c>
      <c r="FK19" s="35">
        <v>19757.794005456588</v>
      </c>
      <c r="FL19" s="35">
        <v>5.93</v>
      </c>
      <c r="FM19" s="35">
        <v>100</v>
      </c>
      <c r="FN19" s="35">
        <v>6.61</v>
      </c>
      <c r="FO19" s="35">
        <v>-3.2293853987644781</v>
      </c>
      <c r="FP19" s="35">
        <v>1</v>
      </c>
      <c r="FQ19" s="35">
        <v>74.67</v>
      </c>
      <c r="FR19" s="26">
        <v>3503633.7712014131</v>
      </c>
      <c r="FS19" s="35">
        <v>1</v>
      </c>
      <c r="FT19" s="31">
        <v>7.0671378091872796</v>
      </c>
      <c r="FU19" s="35">
        <v>14.9</v>
      </c>
      <c r="FV19" s="35">
        <v>86.3</v>
      </c>
      <c r="FW19" s="35">
        <v>164.557015612893</v>
      </c>
      <c r="FX19" s="26">
        <v>2834411</v>
      </c>
      <c r="FY19" s="35">
        <v>95.948735592637192</v>
      </c>
      <c r="FZ19" s="35">
        <v>98.073284018579045</v>
      </c>
      <c r="GA19" s="35">
        <v>99.982797178737314</v>
      </c>
      <c r="GB19" s="35">
        <v>98.021675554790988</v>
      </c>
      <c r="GC19" s="35">
        <v>99.965594357474629</v>
      </c>
      <c r="GD19" s="35">
        <v>100</v>
      </c>
      <c r="GE19" s="35">
        <v>100</v>
      </c>
      <c r="GF19" s="35">
        <v>974.36241582410537</v>
      </c>
      <c r="GG19" s="35">
        <v>81.446832237761356</v>
      </c>
      <c r="GH19" s="35">
        <v>85.590580994542862</v>
      </c>
      <c r="GI19" s="35">
        <v>85.978242769333562</v>
      </c>
      <c r="GJ19" s="35">
        <v>72.686891221593868</v>
      </c>
      <c r="GK19" s="35">
        <v>75.363734431256418</v>
      </c>
      <c r="GL19" s="35">
        <v>96.827405140148485</v>
      </c>
      <c r="GM19" s="35">
        <v>96.985827079422648</v>
      </c>
      <c r="GN19" s="35">
        <v>80.149316069819491</v>
      </c>
      <c r="GO19" s="35">
        <v>88.243042198029826</v>
      </c>
      <c r="GP19" s="35">
        <v>93.946462012371612</v>
      </c>
      <c r="GQ19" s="35">
        <v>83.099069712397807</v>
      </c>
      <c r="GR19" s="35">
        <v>98.675774157916777</v>
      </c>
      <c r="GS19" s="35">
        <v>87.018630324351491</v>
      </c>
      <c r="GT19" s="35">
        <v>92.769573133452383</v>
      </c>
      <c r="GU19" s="35">
        <v>166.9103733012214</v>
      </c>
      <c r="GV19" s="35">
        <v>11.388554043969922</v>
      </c>
      <c r="GW19" s="35">
        <v>16</v>
      </c>
      <c r="GX19" s="35">
        <v>61.37966626526751</v>
      </c>
      <c r="GY19" s="35">
        <v>52.649234474453813</v>
      </c>
      <c r="GZ19" s="35">
        <v>52.786857044555305</v>
      </c>
      <c r="HA19" s="35">
        <v>82.137090855717005</v>
      </c>
      <c r="HB19" s="35">
        <v>86.666666666666671</v>
      </c>
      <c r="HC19" s="35">
        <v>10.592505854800937</v>
      </c>
      <c r="HD19" s="35">
        <v>93.333333333333329</v>
      </c>
      <c r="HE19" s="35">
        <v>85</v>
      </c>
      <c r="HF19" s="35">
        <v>5.9880239520958085</v>
      </c>
      <c r="HG19" s="35">
        <v>87.633501967397422</v>
      </c>
      <c r="HH19" s="35">
        <v>8.3455140054030998</v>
      </c>
      <c r="HI19" s="35">
        <v>65.784174075347508</v>
      </c>
      <c r="HJ19" s="35">
        <v>4.5189884418180242</v>
      </c>
      <c r="HK19" s="35">
        <v>0</v>
      </c>
      <c r="HL19" s="35">
        <v>0</v>
      </c>
      <c r="HM19" s="35">
        <v>10.949856609020596</v>
      </c>
      <c r="HN19" s="35">
        <v>14.947423307551924</v>
      </c>
      <c r="HO19" s="35">
        <v>56.574259146606416</v>
      </c>
      <c r="HP19" s="35">
        <v>101.32962544538107</v>
      </c>
      <c r="HQ19" s="35">
        <v>132.52802641870164</v>
      </c>
      <c r="HR19" s="35">
        <v>11.285318559556787</v>
      </c>
      <c r="HS19" s="35">
        <v>10.02808988764045</v>
      </c>
      <c r="HT19" s="35">
        <v>82.9</v>
      </c>
      <c r="HU19" s="35">
        <v>64</v>
      </c>
      <c r="HV19" s="35">
        <v>78.94736842105263</v>
      </c>
      <c r="HW19" s="35">
        <v>77.649603460706558</v>
      </c>
      <c r="HX19" s="35">
        <v>99.926362297496325</v>
      </c>
      <c r="HY19" s="35">
        <v>99.680903289150706</v>
      </c>
      <c r="HZ19" s="35">
        <v>52.454590083456068</v>
      </c>
      <c r="IA19" s="35">
        <v>97.11</v>
      </c>
      <c r="IB19" s="35">
        <v>99.86</v>
      </c>
      <c r="IC19" s="35">
        <v>100</v>
      </c>
      <c r="ID19" s="35">
        <v>98.263386396526769</v>
      </c>
      <c r="IE19" s="35">
        <v>96.97</v>
      </c>
      <c r="IF19" s="35">
        <v>98.78049</v>
      </c>
      <c r="IG19" s="35">
        <v>100</v>
      </c>
      <c r="IH19" s="35">
        <v>91.866010649999993</v>
      </c>
      <c r="II19" s="35">
        <v>46.115706583531541</v>
      </c>
      <c r="IJ19" s="35">
        <v>82</v>
      </c>
      <c r="IK19" s="26">
        <v>5622</v>
      </c>
      <c r="IL19" s="35">
        <v>4.937269129287599</v>
      </c>
      <c r="IM19" s="35">
        <v>0.733297891192628</v>
      </c>
      <c r="IN19" s="35">
        <v>18.588089330024815</v>
      </c>
      <c r="IO19" s="35">
        <v>-1</v>
      </c>
      <c r="IP19" s="35">
        <v>-1</v>
      </c>
      <c r="IQ19" s="35">
        <v>275.33037899999988</v>
      </c>
      <c r="IR19" s="35">
        <v>173.66196499999978</v>
      </c>
      <c r="IS19" s="35">
        <v>4.7205170000000001</v>
      </c>
      <c r="IT19" s="35">
        <v>116.33750000000002</v>
      </c>
      <c r="IU19" s="35">
        <v>128.11999999999998</v>
      </c>
    </row>
    <row r="20" spans="1:255">
      <c r="A20" s="34" t="s">
        <v>288</v>
      </c>
      <c r="B20" s="34" t="s">
        <v>76</v>
      </c>
      <c r="C20" s="35">
        <v>48.641338125347254</v>
      </c>
      <c r="D20" s="35" t="s">
        <v>568</v>
      </c>
      <c r="E20" s="35">
        <v>60.028233436116352</v>
      </c>
      <c r="F20" s="35">
        <v>65.241867775254221</v>
      </c>
      <c r="G20" s="35">
        <v>47.404016639495325</v>
      </c>
      <c r="H20" s="35">
        <v>69.177186899227252</v>
      </c>
      <c r="I20" s="35">
        <v>38.614460767997535</v>
      </c>
      <c r="J20" s="35">
        <v>11.382263233992857</v>
      </c>
      <c r="K20" s="35">
        <v>87.970615298302732</v>
      </c>
      <c r="L20" s="35">
        <v>38.177666560464303</v>
      </c>
      <c r="M20" s="35">
        <v>54.780405405405411</v>
      </c>
      <c r="N20" s="35">
        <v>35.959751219218951</v>
      </c>
      <c r="O20" s="35">
        <v>47.41928482748537</v>
      </c>
      <c r="P20" s="35">
        <v>95.861677305821374</v>
      </c>
      <c r="Q20" s="35">
        <v>21.881908528321702</v>
      </c>
      <c r="R20" s="35">
        <v>76.571788187912375</v>
      </c>
      <c r="S20" s="35">
        <v>79.9837580329134</v>
      </c>
      <c r="T20" s="35">
        <v>82.530016351869392</v>
      </c>
      <c r="U20" s="35">
        <v>54.721776339303574</v>
      </c>
      <c r="V20" s="35">
        <v>78.985826234896052</v>
      </c>
      <c r="W20" s="35">
        <v>26.566145267125123</v>
      </c>
      <c r="X20" s="35">
        <v>18.660513716767699</v>
      </c>
      <c r="Y20" s="35">
        <v>58.08582163938415</v>
      </c>
      <c r="Z20" s="35">
        <v>69.177186899227252</v>
      </c>
      <c r="AA20" s="35">
        <v>38.094792985536429</v>
      </c>
      <c r="AB20" s="35">
        <v>5.1566276484000628</v>
      </c>
      <c r="AC20" s="35">
        <v>17.502247710361203</v>
      </c>
      <c r="AD20" s="35">
        <v>69.693698425012471</v>
      </c>
      <c r="AE20" s="35">
        <v>12.440866152467864</v>
      </c>
      <c r="AF20" s="35">
        <v>88.798531686207198</v>
      </c>
      <c r="AG20" s="35">
        <v>17.122065730066087</v>
      </c>
      <c r="AH20" s="35">
        <v>3.1770170844164074</v>
      </c>
      <c r="AI20" s="35">
        <v>13.847706887496075</v>
      </c>
      <c r="AJ20" s="35">
        <v>100</v>
      </c>
      <c r="AK20" s="35">
        <v>98.701597263030422</v>
      </c>
      <c r="AL20" s="35">
        <v>87.711709424128117</v>
      </c>
      <c r="AM20" s="35">
        <v>66.150131445207705</v>
      </c>
      <c r="AN20" s="35">
        <v>79.268978444236168</v>
      </c>
      <c r="AO20" s="35">
        <v>95.991275213213939</v>
      </c>
      <c r="AP20" s="35">
        <v>70.200211758196033</v>
      </c>
      <c r="AQ20" s="35">
        <v>6.42969110782452</v>
      </c>
      <c r="AR20" s="35">
        <v>21.129713277449554</v>
      </c>
      <c r="AS20" s="35">
        <v>26.462049992184749</v>
      </c>
      <c r="AT20" s="35">
        <v>66.666666666666657</v>
      </c>
      <c r="AU20" s="35">
        <v>60.788288288288285</v>
      </c>
      <c r="AV20" s="35">
        <v>25</v>
      </c>
      <c r="AW20" s="35">
        <v>33.333333333333329</v>
      </c>
      <c r="AX20" s="35">
        <v>100</v>
      </c>
      <c r="AY20" s="35">
        <v>100</v>
      </c>
      <c r="AZ20" s="35">
        <v>37.0283639476148</v>
      </c>
      <c r="BA20" s="35">
        <v>14.53722790280867</v>
      </c>
      <c r="BB20" s="35">
        <v>28.233164245671283</v>
      </c>
      <c r="BC20" s="35">
        <v>0</v>
      </c>
      <c r="BD20" s="35">
        <v>16.800881798126678</v>
      </c>
      <c r="BE20" s="35">
        <v>100</v>
      </c>
      <c r="BF20" s="35">
        <v>25.456972684329436</v>
      </c>
      <c r="BG20" s="35">
        <v>92.724236641221381</v>
      </c>
      <c r="BH20" s="35">
        <v>90.722472582064086</v>
      </c>
      <c r="BI20" s="35">
        <v>100</v>
      </c>
      <c r="BJ20" s="35">
        <v>100</v>
      </c>
      <c r="BK20" s="35">
        <v>55.18279569892475</v>
      </c>
      <c r="BL20" s="35">
        <v>27.159598940581418</v>
      </c>
      <c r="BM20" s="35">
        <v>0</v>
      </c>
      <c r="BN20" s="35">
        <v>5.1852394737806442</v>
      </c>
      <c r="BO20" s="35">
        <v>88.246153846153845</v>
      </c>
      <c r="BP20" s="35">
        <v>73.150357995226727</v>
      </c>
      <c r="BQ20" s="35">
        <v>45.004194339022796</v>
      </c>
      <c r="BR20" s="35">
        <v>99.88644657124614</v>
      </c>
      <c r="BS20" s="35">
        <v>86.035175820370213</v>
      </c>
      <c r="BT20" s="35">
        <v>91.456416100416831</v>
      </c>
      <c r="BU20" s="35">
        <v>79.544719418084341</v>
      </c>
      <c r="BV20" s="35">
        <v>83.412429035104864</v>
      </c>
      <c r="BW20" s="35">
        <v>59.470049790590721</v>
      </c>
      <c r="BX20" s="35">
        <v>100</v>
      </c>
      <c r="BY20" s="35">
        <v>100</v>
      </c>
      <c r="BZ20" s="35">
        <v>47.590049055608183</v>
      </c>
      <c r="CA20" s="35">
        <v>54.086962603619341</v>
      </c>
      <c r="CB20" s="35">
        <v>49.999999999999993</v>
      </c>
      <c r="CC20" s="35">
        <v>59.903392998058756</v>
      </c>
      <c r="CD20" s="35">
        <v>0</v>
      </c>
      <c r="CE20" s="35">
        <v>100</v>
      </c>
      <c r="CF20" s="35">
        <v>64.340302434143354</v>
      </c>
      <c r="CG20" s="35">
        <v>100</v>
      </c>
      <c r="CH20" s="35">
        <v>93.206766849151492</v>
      </c>
      <c r="CI20" s="35">
        <v>72.085231730048534</v>
      </c>
      <c r="CJ20" s="35">
        <v>94.109862303377255</v>
      </c>
      <c r="CK20" s="35">
        <v>54.58940385426785</v>
      </c>
      <c r="CL20" s="35">
        <v>55.555555555555479</v>
      </c>
      <c r="CM20" s="35">
        <v>93.474427742371333</v>
      </c>
      <c r="CN20" s="35">
        <v>68.86536184439646</v>
      </c>
      <c r="CO20" s="35">
        <v>21.663703484994922</v>
      </c>
      <c r="CP20" s="35">
        <v>45.534732316380456</v>
      </c>
      <c r="CQ20" s="35">
        <v>12.5</v>
      </c>
      <c r="CR20" s="35">
        <v>46.101174567387076</v>
      </c>
      <c r="CS20" s="35">
        <v>8.5352825325699904</v>
      </c>
      <c r="CT20" s="35">
        <v>1.345084050346028</v>
      </c>
      <c r="CU20" s="35">
        <v>30.262377743392609</v>
      </c>
      <c r="CV20" s="35">
        <v>20.361990950226243</v>
      </c>
      <c r="CW20" s="35">
        <v>91.221180307356661</v>
      </c>
      <c r="CX20" s="35">
        <v>90.497737556561077</v>
      </c>
      <c r="CY20" s="35">
        <v>93.251444493430952</v>
      </c>
      <c r="CZ20" s="35">
        <v>36.249999999999979</v>
      </c>
      <c r="DA20" s="35">
        <v>78.030116204250817</v>
      </c>
      <c r="DB20" s="35">
        <v>49.879680276716634</v>
      </c>
      <c r="DC20" s="35">
        <v>26.309905694356221</v>
      </c>
      <c r="DD20" s="35">
        <v>2.4207793234173915</v>
      </c>
      <c r="DE20" s="35">
        <v>12.698511721867423</v>
      </c>
      <c r="DF20" s="35">
        <v>0</v>
      </c>
      <c r="DG20" s="35">
        <v>5.5072195483154385</v>
      </c>
      <c r="DH20" s="35">
        <v>28.26321971237919</v>
      </c>
      <c r="DI20" s="35">
        <v>7.3240040861592206</v>
      </c>
      <c r="DJ20" s="35">
        <v>14.812890771153725</v>
      </c>
      <c r="DK20" s="35">
        <v>19.608876271752667</v>
      </c>
      <c r="DL20" s="35">
        <v>93.956043538321069</v>
      </c>
      <c r="DM20" s="35">
        <v>97.71183868214689</v>
      </c>
      <c r="DN20" s="35">
        <v>38.310412573673872</v>
      </c>
      <c r="DO20" s="35">
        <v>48.796498905908088</v>
      </c>
      <c r="DP20" s="35">
        <v>4.0379905109364023</v>
      </c>
      <c r="DQ20" s="35">
        <v>0</v>
      </c>
      <c r="DR20" s="35">
        <v>32.723715025268078</v>
      </c>
      <c r="DS20" s="35">
        <v>25.44262522613484</v>
      </c>
      <c r="DT20" s="35">
        <v>0</v>
      </c>
      <c r="DU20" s="35">
        <v>88.352000000000004</v>
      </c>
      <c r="DV20" s="35">
        <v>100</v>
      </c>
      <c r="DW20" s="35">
        <v>100</v>
      </c>
      <c r="DX20" s="35">
        <v>59.027755205229568</v>
      </c>
      <c r="DY20" s="35">
        <v>96.612903225806463</v>
      </c>
      <c r="DZ20" s="35">
        <v>2.2727416735528059</v>
      </c>
      <c r="EA20" s="35">
        <v>0</v>
      </c>
      <c r="EB20" s="35">
        <v>0</v>
      </c>
      <c r="EC20" s="35">
        <v>100</v>
      </c>
      <c r="ED20" s="35">
        <v>0</v>
      </c>
      <c r="EE20" s="35">
        <v>0.45965270684371806</v>
      </c>
      <c r="EF20" s="35">
        <v>0.1524017729260175</v>
      </c>
      <c r="EG20" s="35">
        <v>12.486476707366629</v>
      </c>
      <c r="EH20" s="35">
        <v>1.7986210143836452</v>
      </c>
      <c r="EI20" s="35">
        <v>0</v>
      </c>
      <c r="EJ20" s="35">
        <v>1.4475859274057474</v>
      </c>
      <c r="EK20" s="35">
        <v>0</v>
      </c>
      <c r="EL20" s="35">
        <v>0.64404919208296452</v>
      </c>
      <c r="EM20" s="35">
        <v>8.9147167105574077E-2</v>
      </c>
      <c r="EN20" s="35">
        <v>0</v>
      </c>
      <c r="EO20" s="35">
        <v>68.505338078291842</v>
      </c>
      <c r="EP20" s="35">
        <v>0</v>
      </c>
      <c r="EQ20" s="35">
        <v>14.727540500736376</v>
      </c>
      <c r="ER20" s="35">
        <v>132.54786450662741</v>
      </c>
      <c r="ES20" s="35">
        <v>250.36818851251843</v>
      </c>
      <c r="ET20" s="35">
        <v>29.455081001472752</v>
      </c>
      <c r="EU20" s="35">
        <v>14.727540500736376</v>
      </c>
      <c r="EV20" s="35">
        <v>73.639229999555667</v>
      </c>
      <c r="EW20" s="35">
        <v>-9.9771355079379873</v>
      </c>
      <c r="EX20" s="35">
        <v>32.093834284522217</v>
      </c>
      <c r="EY20" s="35">
        <v>1.0700493827641822</v>
      </c>
      <c r="EZ20" s="35">
        <v>66.666666666666671</v>
      </c>
      <c r="FA20" s="35">
        <v>65.179999999999993</v>
      </c>
      <c r="FB20" s="35">
        <v>40</v>
      </c>
      <c r="FC20" s="35">
        <v>50</v>
      </c>
      <c r="FD20" s="35">
        <v>100</v>
      </c>
      <c r="FE20" s="35">
        <v>100</v>
      </c>
      <c r="FF20" s="35">
        <v>36.032847460714002</v>
      </c>
      <c r="FG20" s="35">
        <v>11.329017897570999</v>
      </c>
      <c r="FH20" s="35">
        <v>19.905873641518866</v>
      </c>
      <c r="FI20" s="35">
        <v>0</v>
      </c>
      <c r="FJ20" s="35">
        <v>25662.370907216497</v>
      </c>
      <c r="FK20" s="35">
        <v>224302.5172430044</v>
      </c>
      <c r="FL20" s="35">
        <v>75.209999999999994</v>
      </c>
      <c r="FM20" s="35">
        <v>93.9</v>
      </c>
      <c r="FN20" s="35">
        <v>46.75</v>
      </c>
      <c r="FO20" s="35">
        <v>46.74801976223155</v>
      </c>
      <c r="FP20" s="35">
        <v>1</v>
      </c>
      <c r="FQ20" s="35">
        <v>65.680000000000007</v>
      </c>
      <c r="FR20" s="26">
        <v>4567381.6595331449</v>
      </c>
      <c r="FS20" s="35">
        <v>0</v>
      </c>
      <c r="FT20" s="31">
        <v>0.36644801934845544</v>
      </c>
      <c r="FU20" s="35">
        <v>41.2</v>
      </c>
      <c r="FV20" s="35">
        <v>45.4</v>
      </c>
      <c r="FW20" s="35">
        <v>201.54965488859199</v>
      </c>
      <c r="FX20" s="26">
        <v>11270</v>
      </c>
      <c r="FY20" s="35">
        <v>93.465346534653463</v>
      </c>
      <c r="FZ20" s="35">
        <v>97.346534653465341</v>
      </c>
      <c r="GA20" s="35">
        <v>97.227722772277232</v>
      </c>
      <c r="GB20" s="35">
        <v>95.524752475247524</v>
      </c>
      <c r="GC20" s="35">
        <v>71.168316831683171</v>
      </c>
      <c r="GD20" s="35">
        <v>100</v>
      </c>
      <c r="GE20" s="35">
        <v>100</v>
      </c>
      <c r="GF20" s="35">
        <v>15077.565045655376</v>
      </c>
      <c r="GG20" s="35">
        <v>59.476480164510328</v>
      </c>
      <c r="GH20" s="35">
        <v>76.604814443329985</v>
      </c>
      <c r="GI20" s="35">
        <v>81.972182440784124</v>
      </c>
      <c r="GJ20" s="35">
        <v>0</v>
      </c>
      <c r="GK20" s="35">
        <v>100</v>
      </c>
      <c r="GL20" s="35">
        <v>92.263279445727491</v>
      </c>
      <c r="GM20" s="35">
        <v>100</v>
      </c>
      <c r="GN20" s="35">
        <v>94.995512854352526</v>
      </c>
      <c r="GO20" s="35">
        <v>87.923771313941828</v>
      </c>
      <c r="GP20" s="35">
        <v>96.657830634761424</v>
      </c>
      <c r="GQ20" s="35">
        <v>90.765105774840848</v>
      </c>
      <c r="GR20" s="35">
        <v>91.69731416471636</v>
      </c>
      <c r="GS20" s="35">
        <v>95.018692440959242</v>
      </c>
      <c r="GT20" s="35">
        <v>93.772985623537281</v>
      </c>
      <c r="GU20" s="35">
        <v>44.43564356435644</v>
      </c>
      <c r="GV20" s="35">
        <v>1.9073569482288828</v>
      </c>
      <c r="GW20" s="35">
        <v>4</v>
      </c>
      <c r="GX20" s="35">
        <v>73.306930693069305</v>
      </c>
      <c r="GY20" s="35">
        <v>10.930693069306932</v>
      </c>
      <c r="GZ20" s="35">
        <v>13.227722772277229</v>
      </c>
      <c r="HA20" s="35">
        <v>34.189189189189193</v>
      </c>
      <c r="HB20" s="35">
        <v>17.647058823529413</v>
      </c>
      <c r="HC20" s="35">
        <v>5.7050691244239635</v>
      </c>
      <c r="HD20" s="35">
        <v>94.117647058823522</v>
      </c>
      <c r="HE20" s="35">
        <v>82.638005572700834</v>
      </c>
      <c r="HF20" s="35">
        <v>15.625</v>
      </c>
      <c r="HG20" s="35">
        <v>74.489795918367349</v>
      </c>
      <c r="HH20" s="35">
        <v>6.1643870967741936</v>
      </c>
      <c r="HI20" s="35">
        <v>36.416644579909885</v>
      </c>
      <c r="HJ20" s="35">
        <v>12.091038406827881</v>
      </c>
      <c r="HK20" s="35">
        <v>19.914651493598861</v>
      </c>
      <c r="HL20" s="35">
        <v>0</v>
      </c>
      <c r="HM20" s="35">
        <v>46.230440967283073</v>
      </c>
      <c r="HN20" s="35">
        <v>4.9786628733997151</v>
      </c>
      <c r="HO20" s="35">
        <v>6.4011379800853483</v>
      </c>
      <c r="HP20" s="35">
        <v>23.470839260312946</v>
      </c>
      <c r="HQ20" s="35">
        <v>29.160739687055475</v>
      </c>
      <c r="HR20" s="35">
        <v>8.8115942028985508</v>
      </c>
      <c r="HS20" s="35">
        <v>7.234375</v>
      </c>
      <c r="HT20" s="35">
        <v>85.8</v>
      </c>
      <c r="HU20" s="35">
        <v>108.6</v>
      </c>
      <c r="HV20" s="35">
        <v>3.2051282051282048</v>
      </c>
      <c r="HW20" s="35">
        <v>10.256410256410255</v>
      </c>
      <c r="HX20" s="35">
        <v>73.026315789473685</v>
      </c>
      <c r="HY20" s="35">
        <v>41.28289473684211</v>
      </c>
      <c r="HZ20" s="35">
        <v>0</v>
      </c>
      <c r="IA20" s="35">
        <v>96.36</v>
      </c>
      <c r="IB20" s="35">
        <v>100</v>
      </c>
      <c r="IC20" s="35">
        <v>100</v>
      </c>
      <c r="ID20" s="35">
        <v>93.333333333333329</v>
      </c>
      <c r="IE20" s="35">
        <v>96.36</v>
      </c>
      <c r="IF20" s="35">
        <v>47.560980000000001</v>
      </c>
      <c r="IG20" s="35">
        <v>24.390239999999999</v>
      </c>
      <c r="IH20" s="35">
        <v>47.132218700000003</v>
      </c>
      <c r="II20" s="35">
        <v>100</v>
      </c>
      <c r="IJ20" s="35">
        <v>42</v>
      </c>
      <c r="IK20" s="26">
        <v>1724</v>
      </c>
      <c r="IL20" s="35">
        <v>1.2172864908959195E-2</v>
      </c>
      <c r="IM20" s="35">
        <v>-0.23251823251823253</v>
      </c>
      <c r="IN20" s="35">
        <v>-0.75903614457831325</v>
      </c>
      <c r="IO20" s="35">
        <v>-1</v>
      </c>
      <c r="IP20" s="35">
        <v>-0.52631578947368418</v>
      </c>
      <c r="IQ20" s="35">
        <v>5.0192579999999998</v>
      </c>
      <c r="IR20" s="35">
        <v>14.000615</v>
      </c>
      <c r="IS20" s="35">
        <v>0.78993899999999995</v>
      </c>
      <c r="IT20" s="35">
        <v>138.32749999999999</v>
      </c>
      <c r="IU20" s="35">
        <v>115.59499999999998</v>
      </c>
    </row>
    <row r="21" spans="1:255">
      <c r="A21" s="34" t="s">
        <v>231</v>
      </c>
      <c r="B21" s="34" t="s">
        <v>17</v>
      </c>
      <c r="C21" s="35">
        <v>53.480432302378944</v>
      </c>
      <c r="D21" s="35" t="s">
        <v>567</v>
      </c>
      <c r="E21" s="35">
        <v>61.913087376795694</v>
      </c>
      <c r="F21" s="35">
        <v>58.559646555739739</v>
      </c>
      <c r="G21" s="35">
        <v>63.127610913354005</v>
      </c>
      <c r="H21" s="35">
        <v>80.011352727554069</v>
      </c>
      <c r="I21" s="35">
        <v>43.170248508979142</v>
      </c>
      <c r="J21" s="35">
        <v>14.10064773185101</v>
      </c>
      <c r="K21" s="35">
        <v>91.601137396658643</v>
      </c>
      <c r="L21" s="35">
        <v>71.259095827269178</v>
      </c>
      <c r="M21" s="35">
        <v>67.473972376207016</v>
      </c>
      <c r="N21" s="35">
        <v>23.186435088141206</v>
      </c>
      <c r="O21" s="35">
        <v>42.063197021598533</v>
      </c>
      <c r="P21" s="35">
        <v>75.894686550899593</v>
      </c>
      <c r="Q21" s="35">
        <v>22.904825966001752</v>
      </c>
      <c r="R21" s="35">
        <v>79.378844019809947</v>
      </c>
      <c r="S21" s="35">
        <v>74.210965561090589</v>
      </c>
      <c r="T21" s="35">
        <v>57.743950676056656</v>
      </c>
      <c r="U21" s="35">
        <v>79.304758616792498</v>
      </c>
      <c r="V21" s="35">
        <v>75.768749223925312</v>
      </c>
      <c r="W21" s="35">
        <v>28.102479273212889</v>
      </c>
      <c r="X21" s="35">
        <v>63.834921791387202</v>
      </c>
      <c r="Y21" s="35">
        <v>68.627145661452147</v>
      </c>
      <c r="Z21" s="35">
        <v>80.011352727554069</v>
      </c>
      <c r="AA21" s="35">
        <v>45.548601427993688</v>
      </c>
      <c r="AB21" s="35">
        <v>15.565029129506291</v>
      </c>
      <c r="AC21" s="35">
        <v>43.276392118183374</v>
      </c>
      <c r="AD21" s="35">
        <v>60.24419106099748</v>
      </c>
      <c r="AE21" s="35">
        <v>59.284514152366562</v>
      </c>
      <c r="AF21" s="35">
        <v>35.102763164827444</v>
      </c>
      <c r="AG21" s="35">
        <v>33.820404458636268</v>
      </c>
      <c r="AH21" s="35">
        <v>3.7647492508074571</v>
      </c>
      <c r="AI21" s="35">
        <v>4.7167894861092998</v>
      </c>
      <c r="AJ21" s="35">
        <v>100</v>
      </c>
      <c r="AK21" s="35">
        <v>97.342667063027491</v>
      </c>
      <c r="AL21" s="35">
        <v>91.668604171230584</v>
      </c>
      <c r="AM21" s="35">
        <v>79.828891803334585</v>
      </c>
      <c r="AN21" s="35">
        <v>91.096544189523328</v>
      </c>
      <c r="AO21" s="35">
        <v>89.6701171528359</v>
      </c>
      <c r="AP21" s="35">
        <v>47.280832130803923</v>
      </c>
      <c r="AQ21" s="35">
        <v>86.827815686103378</v>
      </c>
      <c r="AR21" s="35">
        <v>65.085687184793485</v>
      </c>
      <c r="AS21" s="35">
        <v>90.434477467978454</v>
      </c>
      <c r="AT21" s="35">
        <v>66.666666666666657</v>
      </c>
      <c r="AU21" s="35">
        <v>90.090090090090087</v>
      </c>
      <c r="AV21" s="35">
        <v>60</v>
      </c>
      <c r="AW21" s="35">
        <v>90.476190476190482</v>
      </c>
      <c r="AX21" s="35">
        <v>29.329608938547487</v>
      </c>
      <c r="AY21" s="35">
        <v>33.333333333333329</v>
      </c>
      <c r="AZ21" s="35">
        <v>26.54052447896121</v>
      </c>
      <c r="BA21" s="35">
        <v>13.334623773379786</v>
      </c>
      <c r="BB21" s="35">
        <v>42.723693855031705</v>
      </c>
      <c r="BC21" s="35">
        <v>0</v>
      </c>
      <c r="BD21" s="35">
        <v>24.439792734477233</v>
      </c>
      <c r="BE21" s="35">
        <v>72.534353680492941</v>
      </c>
      <c r="BF21" s="35">
        <v>29.215444649825429</v>
      </c>
      <c r="BG21" s="35">
        <v>69.966603053435108</v>
      </c>
      <c r="BH21" s="35">
        <v>57.461398441841361</v>
      </c>
      <c r="BI21" s="35">
        <v>76.150744708321909</v>
      </c>
      <c r="BJ21" s="35">
        <v>100</v>
      </c>
      <c r="BK21" s="35">
        <v>65.462365591397841</v>
      </c>
      <c r="BL21" s="35">
        <v>20.566925235829647</v>
      </c>
      <c r="BM21" s="35">
        <v>0</v>
      </c>
      <c r="BN21" s="35">
        <v>5.5900130367795207</v>
      </c>
      <c r="BO21" s="35">
        <v>79.015384615384619</v>
      </c>
      <c r="BP21" s="35">
        <v>68.317422434367543</v>
      </c>
      <c r="BQ21" s="35">
        <v>71.161091168625816</v>
      </c>
      <c r="BR21" s="35">
        <v>99.021477860861808</v>
      </c>
      <c r="BS21" s="35">
        <v>13.640211184150353</v>
      </c>
      <c r="BT21" s="35">
        <v>97.907340004012738</v>
      </c>
      <c r="BU21" s="35">
        <v>95.670876215429175</v>
      </c>
      <c r="BV21" s="35">
        <v>93.705654905625096</v>
      </c>
      <c r="BW21" s="35">
        <v>70.130745496235519</v>
      </c>
      <c r="BX21" s="35">
        <v>83.308177801191448</v>
      </c>
      <c r="BY21" s="35">
        <v>82.920049278200707</v>
      </c>
      <c r="BZ21" s="35">
        <v>7.0036249487778228</v>
      </c>
      <c r="CA21" s="35">
        <v>41.296679461219135</v>
      </c>
      <c r="CB21" s="35">
        <v>83.333333333333329</v>
      </c>
      <c r="CC21" s="35">
        <v>75.107491752290073</v>
      </c>
      <c r="CD21" s="35">
        <v>85.200635677393734</v>
      </c>
      <c r="CE21" s="35">
        <v>94.731218063012662</v>
      </c>
      <c r="CF21" s="35">
        <v>96.159193413506003</v>
      </c>
      <c r="CG21" s="35">
        <v>89.390125417719759</v>
      </c>
      <c r="CH21" s="35">
        <v>79.657822461245999</v>
      </c>
      <c r="CI21" s="35">
        <v>75.773858560846946</v>
      </c>
      <c r="CJ21" s="35">
        <v>89.351662483794925</v>
      </c>
      <c r="CK21" s="35">
        <v>84.132307876895183</v>
      </c>
      <c r="CL21" s="35">
        <v>90.476190476190439</v>
      </c>
      <c r="CM21" s="35">
        <v>96.2927370367902</v>
      </c>
      <c r="CN21" s="35">
        <v>1.0752894779190196</v>
      </c>
      <c r="CO21" s="35">
        <v>34.618161435128087</v>
      </c>
      <c r="CP21" s="35">
        <v>45.52260971784392</v>
      </c>
      <c r="CQ21" s="35">
        <v>4.1666666666666661</v>
      </c>
      <c r="CR21" s="35">
        <v>78.378432770493504</v>
      </c>
      <c r="CS21" s="35">
        <v>55.900065729232495</v>
      </c>
      <c r="CT21" s="35">
        <v>57.226266874435595</v>
      </c>
      <c r="CU21" s="35">
        <v>100</v>
      </c>
      <c r="CV21" s="35">
        <v>17.751479289940828</v>
      </c>
      <c r="CW21" s="35">
        <v>94.035209864743493</v>
      </c>
      <c r="CX21" s="35">
        <v>62.721893491124284</v>
      </c>
      <c r="CY21" s="35">
        <v>90.755314651752315</v>
      </c>
      <c r="CZ21" s="35">
        <v>67.096774193548143</v>
      </c>
      <c r="DA21" s="35">
        <v>82.181969337361721</v>
      </c>
      <c r="DB21" s="35">
        <v>56.898770187347125</v>
      </c>
      <c r="DC21" s="35">
        <v>34.198432668640251</v>
      </c>
      <c r="DD21" s="35">
        <v>0.65258373508797685</v>
      </c>
      <c r="DE21" s="35">
        <v>42.8146086454041</v>
      </c>
      <c r="DF21" s="35">
        <v>0</v>
      </c>
      <c r="DG21" s="35">
        <v>18.792924137533092</v>
      </c>
      <c r="DH21" s="35">
        <v>85.324920506958833</v>
      </c>
      <c r="DI21" s="35">
        <v>20.786885014305028</v>
      </c>
      <c r="DJ21" s="35">
        <v>34.067557670604394</v>
      </c>
      <c r="DK21" s="35">
        <v>32.926205280865247</v>
      </c>
      <c r="DL21" s="35">
        <v>84.721674204601527</v>
      </c>
      <c r="DM21" s="35">
        <v>91.207564750603993</v>
      </c>
      <c r="DN21" s="35">
        <v>30.255402750491168</v>
      </c>
      <c r="DO21" s="35">
        <v>34.792122538293214</v>
      </c>
      <c r="DP21" s="35">
        <v>43.933336758988055</v>
      </c>
      <c r="DQ21" s="35">
        <v>78.056090265643959</v>
      </c>
      <c r="DR21" s="35">
        <v>92.297492767598825</v>
      </c>
      <c r="DS21" s="35">
        <v>82.135650969601969</v>
      </c>
      <c r="DT21" s="35">
        <v>0</v>
      </c>
      <c r="DU21" s="35">
        <v>0</v>
      </c>
      <c r="DV21" s="35">
        <v>35.537190082644585</v>
      </c>
      <c r="DW21" s="35">
        <v>100</v>
      </c>
      <c r="DX21" s="35">
        <v>32.428238644718434</v>
      </c>
      <c r="DY21" s="35">
        <v>7.5483870967742046</v>
      </c>
      <c r="DZ21" s="35">
        <v>18.18182157024772</v>
      </c>
      <c r="EA21" s="35">
        <v>41.93548557752333</v>
      </c>
      <c r="EB21" s="35">
        <v>7.896118216043817</v>
      </c>
      <c r="EC21" s="35">
        <v>58.238929886470594</v>
      </c>
      <c r="ED21" s="35">
        <v>40</v>
      </c>
      <c r="EE21" s="35">
        <v>36.670071501532178</v>
      </c>
      <c r="EF21" s="35">
        <v>0.27465130875320126</v>
      </c>
      <c r="EG21" s="35">
        <v>14.657007543087477</v>
      </c>
      <c r="EH21" s="35">
        <v>3.892087402196609</v>
      </c>
      <c r="EI21" s="35">
        <v>0</v>
      </c>
      <c r="EJ21" s="35">
        <v>0</v>
      </c>
      <c r="EK21" s="35">
        <v>0.12309368014110189</v>
      </c>
      <c r="EL21" s="35">
        <v>0.81150638679906384</v>
      </c>
      <c r="EM21" s="35">
        <v>0.52805238612904326</v>
      </c>
      <c r="EN21" s="35">
        <v>8.4202273618189363</v>
      </c>
      <c r="EO21" s="35">
        <v>13.701067615658355</v>
      </c>
      <c r="EP21" s="35">
        <v>0</v>
      </c>
      <c r="EQ21" s="35">
        <v>25.300442757748261</v>
      </c>
      <c r="ER21" s="35">
        <v>101.20177103099304</v>
      </c>
      <c r="ES21" s="35">
        <v>164.45287792536371</v>
      </c>
      <c r="ET21" s="35">
        <v>12.65022137887413</v>
      </c>
      <c r="EU21" s="35">
        <v>37.950664136622393</v>
      </c>
      <c r="EV21" s="35">
        <v>66.657079493625574</v>
      </c>
      <c r="EW21" s="35">
        <v>-0.43357967328779523</v>
      </c>
      <c r="EX21" s="35">
        <v>60.504004546061481</v>
      </c>
      <c r="EY21" s="35">
        <v>15.43879481747495</v>
      </c>
      <c r="EZ21" s="35">
        <v>66.666666666666671</v>
      </c>
      <c r="FA21" s="35">
        <v>91.2</v>
      </c>
      <c r="FB21" s="35">
        <v>68</v>
      </c>
      <c r="FC21" s="35">
        <v>92.857142857142861</v>
      </c>
      <c r="FD21" s="35">
        <v>36.907730673316706</v>
      </c>
      <c r="FE21" s="35">
        <v>50</v>
      </c>
      <c r="FF21" s="35">
        <v>25.826976083272449</v>
      </c>
      <c r="FG21" s="35">
        <v>10.391815578320001</v>
      </c>
      <c r="FH21" s="35">
        <v>30.122463213013354</v>
      </c>
      <c r="FI21" s="35">
        <v>0</v>
      </c>
      <c r="FJ21" s="35">
        <v>34913.892093611641</v>
      </c>
      <c r="FK21" s="35">
        <v>164891.83213156229</v>
      </c>
      <c r="FL21" s="35">
        <v>71.55</v>
      </c>
      <c r="FM21" s="35">
        <v>74.819999999999993</v>
      </c>
      <c r="FN21" s="35">
        <v>0</v>
      </c>
      <c r="FO21" s="35">
        <v>22.21718376717898</v>
      </c>
      <c r="FP21" s="35">
        <v>1</v>
      </c>
      <c r="FQ21" s="35">
        <v>72.849999999999994</v>
      </c>
      <c r="FR21" s="26">
        <v>3658981.7327065147</v>
      </c>
      <c r="FS21" s="35">
        <v>0</v>
      </c>
      <c r="FT21" s="31">
        <v>0.39505392486074353</v>
      </c>
      <c r="FU21" s="35">
        <v>71.2</v>
      </c>
      <c r="FV21" s="35">
        <v>53.5</v>
      </c>
      <c r="FW21" s="35">
        <v>158.10874099397</v>
      </c>
      <c r="FX21" s="26">
        <v>60630</v>
      </c>
      <c r="FY21" s="35">
        <v>62.146892655367232</v>
      </c>
      <c r="FZ21" s="35">
        <v>99.081920903954796</v>
      </c>
      <c r="GA21" s="35">
        <v>99.399717514124291</v>
      </c>
      <c r="GB21" s="35">
        <v>97.846045197740111</v>
      </c>
      <c r="GC21" s="35">
        <v>78.74293785310735</v>
      </c>
      <c r="GD21" s="35">
        <v>83.308177801191448</v>
      </c>
      <c r="GE21" s="35">
        <v>82.920049278200707</v>
      </c>
      <c r="GF21" s="35">
        <v>2218.9010689437064</v>
      </c>
      <c r="GG21" s="35">
        <v>50.778172502960437</v>
      </c>
      <c r="GH21" s="35">
        <v>92.201604814443328</v>
      </c>
      <c r="GI21" s="35">
        <v>84.527308264238229</v>
      </c>
      <c r="GJ21" s="35">
        <v>85.200635677393734</v>
      </c>
      <c r="GK21" s="35">
        <v>96.584762079398573</v>
      </c>
      <c r="GL21" s="35">
        <v>99.014359617248545</v>
      </c>
      <c r="GM21" s="35">
        <v>96.840037353439627</v>
      </c>
      <c r="GN21" s="35">
        <v>85.014180472451841</v>
      </c>
      <c r="GO21" s="35">
        <v>89.519510913693452</v>
      </c>
      <c r="GP21" s="35">
        <v>94.46108716219581</v>
      </c>
      <c r="GQ21" s="35">
        <v>96.773077854252392</v>
      </c>
      <c r="GR21" s="35">
        <v>98.220853035296358</v>
      </c>
      <c r="GS21" s="35">
        <v>96.320780523388351</v>
      </c>
      <c r="GT21" s="35">
        <v>80.214782277868096</v>
      </c>
      <c r="GU21" s="35">
        <v>64.689265536723155</v>
      </c>
      <c r="GV21" s="35">
        <v>1.8909899888765296</v>
      </c>
      <c r="GW21" s="35">
        <v>2</v>
      </c>
      <c r="GX21" s="35">
        <v>87.217514124293785</v>
      </c>
      <c r="GY21" s="35">
        <v>34.463276836158194</v>
      </c>
      <c r="GZ21" s="35">
        <v>45.903954802259889</v>
      </c>
      <c r="HA21" s="35">
        <v>91.698735568993953</v>
      </c>
      <c r="HB21" s="35">
        <v>15.384615384615385</v>
      </c>
      <c r="HC21" s="35">
        <v>5.0859106529209619</v>
      </c>
      <c r="HD21" s="35">
        <v>76.923076923076934</v>
      </c>
      <c r="HE21" s="35">
        <v>81.76436012811331</v>
      </c>
      <c r="HF21" s="35">
        <v>8.064516129032258</v>
      </c>
      <c r="HG21" s="35">
        <v>76.973684210526315</v>
      </c>
      <c r="HH21" s="35">
        <v>6.469842567982008</v>
      </c>
      <c r="HI21" s="35">
        <v>39.560439560439562</v>
      </c>
      <c r="HJ21" s="35">
        <v>3.259452411994785</v>
      </c>
      <c r="HK21" s="35">
        <v>67.144719687092575</v>
      </c>
      <c r="HL21" s="35">
        <v>0</v>
      </c>
      <c r="HM21" s="35">
        <v>157.75749674054759</v>
      </c>
      <c r="HN21" s="35">
        <v>13.03780964797914</v>
      </c>
      <c r="HO21" s="35">
        <v>13.689700130378096</v>
      </c>
      <c r="HP21" s="35">
        <v>41.069100391134292</v>
      </c>
      <c r="HQ21" s="35">
        <v>46.284224250325948</v>
      </c>
      <c r="HR21" s="35">
        <v>9.8550724637681153</v>
      </c>
      <c r="HS21" s="35">
        <v>8.2100000000000009</v>
      </c>
      <c r="HT21" s="35">
        <v>81.7</v>
      </c>
      <c r="HU21" s="35">
        <v>95.8</v>
      </c>
      <c r="HV21" s="35">
        <v>34.871794871794869</v>
      </c>
      <c r="HW21" s="35">
        <v>77.435897435897445</v>
      </c>
      <c r="HX21" s="35">
        <v>96.911764705882348</v>
      </c>
      <c r="HY21" s="35">
        <v>85.882352941176464</v>
      </c>
      <c r="HZ21" s="35">
        <v>0</v>
      </c>
      <c r="IA21" s="35">
        <v>68.75</v>
      </c>
      <c r="IB21" s="35">
        <v>96.88</v>
      </c>
      <c r="IC21" s="35">
        <v>100</v>
      </c>
      <c r="ID21" s="35">
        <v>89.285714285714292</v>
      </c>
      <c r="IE21" s="35">
        <v>68.75</v>
      </c>
      <c r="IF21" s="35">
        <v>56.097560000000001</v>
      </c>
      <c r="IG21" s="35">
        <v>56.097560000000001</v>
      </c>
      <c r="IH21" s="35">
        <v>51.1123476</v>
      </c>
      <c r="II21" s="35">
        <v>77.262479293248504</v>
      </c>
      <c r="IJ21" s="35">
        <v>58</v>
      </c>
      <c r="IK21" s="26">
        <v>3142</v>
      </c>
      <c r="IL21" s="35">
        <v>1.8244965269101993E-2</v>
      </c>
      <c r="IM21" s="35">
        <v>-0.10187667560321716</v>
      </c>
      <c r="IN21" s="35">
        <v>-0.47857142857142859</v>
      </c>
      <c r="IO21" s="35">
        <v>-1</v>
      </c>
      <c r="IP21" s="35">
        <v>-1</v>
      </c>
      <c r="IQ21" s="35">
        <v>6.1144639999999999</v>
      </c>
      <c r="IR21" s="35">
        <v>15.236173999999901</v>
      </c>
      <c r="IS21" s="35">
        <v>3.2776579999999997</v>
      </c>
      <c r="IT21" s="35">
        <v>134.03149999999997</v>
      </c>
      <c r="IU21" s="35">
        <v>150.245</v>
      </c>
    </row>
    <row r="22" spans="1:255">
      <c r="A22" s="34" t="s">
        <v>229</v>
      </c>
      <c r="B22" s="34" t="s">
        <v>15</v>
      </c>
      <c r="C22" s="35">
        <v>65.845677190957034</v>
      </c>
      <c r="D22" s="35" t="s">
        <v>566</v>
      </c>
      <c r="E22" s="35">
        <v>65.67393177719218</v>
      </c>
      <c r="F22" s="35">
        <v>78.668546425058679</v>
      </c>
      <c r="G22" s="35">
        <v>62.621232973450581</v>
      </c>
      <c r="H22" s="35">
        <v>88.726272717445497</v>
      </c>
      <c r="I22" s="35">
        <v>54.131924271667607</v>
      </c>
      <c r="J22" s="35">
        <v>45.252154980927607</v>
      </c>
      <c r="K22" s="35">
        <v>74.015026228678337</v>
      </c>
      <c r="L22" s="35">
        <v>72.714401238586191</v>
      </c>
      <c r="M22" s="35">
        <v>63.586711711711708</v>
      </c>
      <c r="N22" s="35">
        <v>58.451157099279463</v>
      </c>
      <c r="O22" s="35">
        <v>52.492948956200458</v>
      </c>
      <c r="P22" s="35">
        <v>72.783345428696975</v>
      </c>
      <c r="Q22" s="35">
        <v>76.727443855261996</v>
      </c>
      <c r="R22" s="35">
        <v>68.208162864785081</v>
      </c>
      <c r="S22" s="35">
        <v>95.638365993802836</v>
      </c>
      <c r="T22" s="35">
        <v>74.100212986384804</v>
      </c>
      <c r="U22" s="35">
        <v>66.153070350259696</v>
      </c>
      <c r="V22" s="35">
        <v>74.820788324697418</v>
      </c>
      <c r="W22" s="35">
        <v>52.558571560450552</v>
      </c>
      <c r="X22" s="35">
        <v>54.2398780958559</v>
      </c>
      <c r="Y22" s="35">
        <v>65.333856535989355</v>
      </c>
      <c r="Z22" s="35">
        <v>88.726272717445497</v>
      </c>
      <c r="AA22" s="35">
        <v>71.793487323844616</v>
      </c>
      <c r="AB22" s="35">
        <v>7.8428124218207484</v>
      </c>
      <c r="AC22" s="35">
        <v>71.251882842414204</v>
      </c>
      <c r="AD22" s="35">
        <v>47.98421022067064</v>
      </c>
      <c r="AE22" s="35">
        <v>60.105926456078798</v>
      </c>
      <c r="AF22" s="35">
        <v>65.813226365176618</v>
      </c>
      <c r="AG22" s="35">
        <v>81.947984625896069</v>
      </c>
      <c r="AH22" s="35">
        <v>23.317791217610694</v>
      </c>
      <c r="AI22" s="35">
        <v>30.490689099276057</v>
      </c>
      <c r="AJ22" s="35">
        <v>82.696471402735185</v>
      </c>
      <c r="AK22" s="35">
        <v>69.82986277448893</v>
      </c>
      <c r="AL22" s="35">
        <v>85.739131358800918</v>
      </c>
      <c r="AM22" s="35">
        <v>89.276173055695054</v>
      </c>
      <c r="AN22" s="35">
        <v>67.911431535245811</v>
      </c>
      <c r="AO22" s="35">
        <v>48.637087245104141</v>
      </c>
      <c r="AP22" s="35">
        <v>63.287906300473004</v>
      </c>
      <c r="AQ22" s="35">
        <v>91.885030175806676</v>
      </c>
      <c r="AR22" s="35">
        <v>90.682285241276261</v>
      </c>
      <c r="AS22" s="35">
        <v>51.050117808708393</v>
      </c>
      <c r="AT22" s="35">
        <v>66.666666666666657</v>
      </c>
      <c r="AU22" s="35">
        <v>96.01351351351353</v>
      </c>
      <c r="AV22" s="35">
        <v>25</v>
      </c>
      <c r="AW22" s="35">
        <v>33.333333333333329</v>
      </c>
      <c r="AX22" s="35">
        <v>100</v>
      </c>
      <c r="AY22" s="35">
        <v>83.333333333333343</v>
      </c>
      <c r="AZ22" s="35">
        <v>75.387574831595131</v>
      </c>
      <c r="BA22" s="35">
        <v>49.109880940233154</v>
      </c>
      <c r="BB22" s="35">
        <v>66.364479905404679</v>
      </c>
      <c r="BC22" s="35">
        <v>18.060516485830991</v>
      </c>
      <c r="BD22" s="35">
        <v>48.777072305548955</v>
      </c>
      <c r="BE22" s="35">
        <v>11.453879718115061</v>
      </c>
      <c r="BF22" s="35">
        <v>97.247894844937363</v>
      </c>
      <c r="BG22" s="35">
        <v>100</v>
      </c>
      <c r="BH22" s="35">
        <v>61.410039329076362</v>
      </c>
      <c r="BI22" s="35">
        <v>29.723342385711565</v>
      </c>
      <c r="BJ22" s="35">
        <v>100</v>
      </c>
      <c r="BK22" s="35">
        <v>72.702508960573482</v>
      </c>
      <c r="BL22" s="35">
        <v>52.545168639092267</v>
      </c>
      <c r="BM22" s="35">
        <v>100</v>
      </c>
      <c r="BN22" s="35">
        <v>81.66209782138219</v>
      </c>
      <c r="BO22" s="35">
        <v>95.969230769230762</v>
      </c>
      <c r="BP22" s="35">
        <v>48.031026252983295</v>
      </c>
      <c r="BQ22" s="35">
        <v>70.515877956935697</v>
      </c>
      <c r="BR22" s="35">
        <v>58.316516479990568</v>
      </c>
      <c r="BS22" s="35">
        <v>99.182522006097003</v>
      </c>
      <c r="BT22" s="35">
        <v>94.656595306966238</v>
      </c>
      <c r="BU22" s="35">
        <v>99.542707833255903</v>
      </c>
      <c r="BV22" s="35">
        <v>85.503205972120597</v>
      </c>
      <c r="BW22" s="35">
        <v>99.306798850574467</v>
      </c>
      <c r="BX22" s="35">
        <v>100</v>
      </c>
      <c r="BY22" s="35">
        <v>100</v>
      </c>
      <c r="BZ22" s="35">
        <v>22.300638959154409</v>
      </c>
      <c r="CA22" s="35">
        <v>79.956335280224664</v>
      </c>
      <c r="CB22" s="35">
        <v>62.040882578403171</v>
      </c>
      <c r="CC22" s="35">
        <v>66.421907085347641</v>
      </c>
      <c r="CD22" s="35">
        <v>70.179987771573309</v>
      </c>
      <c r="CE22" s="35">
        <v>47.172348412586111</v>
      </c>
      <c r="CF22" s="35">
        <v>71.146960973423262</v>
      </c>
      <c r="CG22" s="35">
        <v>91.217925950743037</v>
      </c>
      <c r="CH22" s="35">
        <v>73.765690292733126</v>
      </c>
      <c r="CI22" s="35">
        <v>68.642576793135262</v>
      </c>
      <c r="CJ22" s="35">
        <v>88.578288701308608</v>
      </c>
      <c r="CK22" s="35">
        <v>36.689320812187511</v>
      </c>
      <c r="CL22" s="35">
        <v>86.941580756013678</v>
      </c>
      <c r="CM22" s="35">
        <v>77.429626975972837</v>
      </c>
      <c r="CN22" s="35">
        <v>75.301296315485303</v>
      </c>
      <c r="CO22" s="35">
        <v>48.569543547224974</v>
      </c>
      <c r="CP22" s="35">
        <v>46.606171134126676</v>
      </c>
      <c r="CQ22" s="35">
        <v>62.5</v>
      </c>
      <c r="CR22" s="35">
        <v>36.963053474605381</v>
      </c>
      <c r="CS22" s="35">
        <v>75.286829569742025</v>
      </c>
      <c r="CT22" s="35">
        <v>50.469751243220273</v>
      </c>
      <c r="CU22" s="35">
        <v>79.220669984272803</v>
      </c>
      <c r="CV22" s="35">
        <v>65.934065934065927</v>
      </c>
      <c r="CW22" s="35">
        <v>62.334536379464879</v>
      </c>
      <c r="CX22" s="35">
        <v>53.846153846153854</v>
      </c>
      <c r="CY22" s="35">
        <v>97.073006786434917</v>
      </c>
      <c r="CZ22" s="35">
        <v>91.40147523709156</v>
      </c>
      <c r="DA22" s="35">
        <v>77.704336128810013</v>
      </c>
      <c r="DB22" s="35">
        <v>71.902375279900426</v>
      </c>
      <c r="DC22" s="35">
        <v>71.684599367788806</v>
      </c>
      <c r="DD22" s="35">
        <v>13.300742916212593</v>
      </c>
      <c r="DE22" s="35">
        <v>0</v>
      </c>
      <c r="DF22" s="35">
        <v>8.129192687595804</v>
      </c>
      <c r="DG22" s="35">
        <v>9.9413140834745963</v>
      </c>
      <c r="DH22" s="35">
        <v>80.099338674076364</v>
      </c>
      <c r="DI22" s="35">
        <v>51.37370542252939</v>
      </c>
      <c r="DJ22" s="35">
        <v>74.572158940603202</v>
      </c>
      <c r="DK22" s="35">
        <v>78.962328332447868</v>
      </c>
      <c r="DL22" s="35">
        <v>57.180462022818205</v>
      </c>
      <c r="DM22" s="35">
        <v>63.758627229473987</v>
      </c>
      <c r="DN22" s="35">
        <v>49.115913555992137</v>
      </c>
      <c r="DO22" s="35">
        <v>21.881838074398249</v>
      </c>
      <c r="DP22" s="35">
        <v>80.526689117065743</v>
      </c>
      <c r="DQ22" s="35">
        <v>23.289084315608836</v>
      </c>
      <c r="DR22" s="35">
        <v>98.87387339756944</v>
      </c>
      <c r="DS22" s="35">
        <v>78.845699079125325</v>
      </c>
      <c r="DT22" s="35">
        <v>18.994286371024678</v>
      </c>
      <c r="DU22" s="35">
        <v>54.52800000000002</v>
      </c>
      <c r="DV22" s="35">
        <v>100</v>
      </c>
      <c r="DW22" s="35">
        <v>35.18197573656839</v>
      </c>
      <c r="DX22" s="35">
        <v>84.678736734476004</v>
      </c>
      <c r="DY22" s="35">
        <v>54.677419354838719</v>
      </c>
      <c r="DZ22" s="35">
        <v>97.727276962809654</v>
      </c>
      <c r="EA22" s="35">
        <v>100</v>
      </c>
      <c r="EB22" s="35">
        <v>92.92769868026987</v>
      </c>
      <c r="EC22" s="35">
        <v>1.0329321122969179</v>
      </c>
      <c r="ED22" s="35">
        <v>100</v>
      </c>
      <c r="EE22" s="35">
        <v>100</v>
      </c>
      <c r="EF22" s="35">
        <v>76.838068019505968</v>
      </c>
      <c r="EG22" s="35">
        <v>37.274805990119106</v>
      </c>
      <c r="EH22" s="35">
        <v>2.4760820784284059</v>
      </c>
      <c r="EI22" s="35">
        <v>0</v>
      </c>
      <c r="EJ22" s="35">
        <v>0</v>
      </c>
      <c r="EK22" s="35">
        <v>23.621051593705449</v>
      </c>
      <c r="EL22" s="35">
        <v>28.656296650077827</v>
      </c>
      <c r="EM22" s="35">
        <v>8.3802160290822556</v>
      </c>
      <c r="EN22" s="35">
        <v>43.100744805958385</v>
      </c>
      <c r="EO22" s="35">
        <v>48.695136417556391</v>
      </c>
      <c r="EP22" s="35">
        <v>8.8651359531920821</v>
      </c>
      <c r="EQ22" s="35">
        <v>239.35867073618624</v>
      </c>
      <c r="ER22" s="35">
        <v>148.17441521763911</v>
      </c>
      <c r="ES22" s="35">
        <v>105.11518344499184</v>
      </c>
      <c r="ET22" s="35">
        <v>45.592127759273566</v>
      </c>
      <c r="EU22" s="35">
        <v>188.70075100366003</v>
      </c>
      <c r="EV22" s="35">
        <v>71.53346807085569</v>
      </c>
      <c r="EW22" s="35">
        <v>0.16673045960956756</v>
      </c>
      <c r="EX22" s="35">
        <v>77.047915288063336</v>
      </c>
      <c r="EY22" s="35">
        <v>6.5927362828465128</v>
      </c>
      <c r="EZ22" s="35">
        <v>66.666666666666671</v>
      </c>
      <c r="FA22" s="35">
        <v>96.460000000000008</v>
      </c>
      <c r="FB22" s="35">
        <v>40</v>
      </c>
      <c r="FC22" s="35">
        <v>50</v>
      </c>
      <c r="FD22" s="35">
        <v>100</v>
      </c>
      <c r="FE22" s="35">
        <v>87.5</v>
      </c>
      <c r="FF22" s="35">
        <v>73.360761717235135</v>
      </c>
      <c r="FG22" s="35">
        <v>38.27185786995809</v>
      </c>
      <c r="FH22" s="35">
        <v>46.790467401635517</v>
      </c>
      <c r="FI22" s="35">
        <v>15.368309280000002</v>
      </c>
      <c r="FJ22" s="35">
        <v>64388.886559060804</v>
      </c>
      <c r="FK22" s="35">
        <v>32769.22475424577</v>
      </c>
      <c r="FL22" s="35">
        <v>5.3</v>
      </c>
      <c r="FM22" s="35">
        <v>100</v>
      </c>
      <c r="FN22" s="35">
        <v>5.55</v>
      </c>
      <c r="FO22" s="35">
        <v>-17.22666919911677</v>
      </c>
      <c r="FP22" s="35">
        <v>1</v>
      </c>
      <c r="FQ22" s="35">
        <v>77.900000000000006</v>
      </c>
      <c r="FR22" s="26">
        <v>8065241.6613042839</v>
      </c>
      <c r="FS22" s="35">
        <v>1</v>
      </c>
      <c r="FT22" s="31">
        <v>5.7711729909104026</v>
      </c>
      <c r="FU22" s="35">
        <v>16.100000000000001</v>
      </c>
      <c r="FV22" s="35">
        <v>87.5</v>
      </c>
      <c r="FW22" s="35">
        <v>159.18029974022701</v>
      </c>
      <c r="FX22" s="26">
        <v>2383485</v>
      </c>
      <c r="FY22" s="35">
        <v>99.152959716339993</v>
      </c>
      <c r="FZ22" s="35">
        <v>98.207426376440466</v>
      </c>
      <c r="GA22" s="35">
        <v>99.92120555500837</v>
      </c>
      <c r="GB22" s="35">
        <v>95.996257263862901</v>
      </c>
      <c r="GC22" s="35">
        <v>99.473062149118491</v>
      </c>
      <c r="GD22" s="35">
        <v>100</v>
      </c>
      <c r="GE22" s="35">
        <v>100</v>
      </c>
      <c r="GF22" s="35">
        <v>7065.3285957624648</v>
      </c>
      <c r="GG22" s="35">
        <v>77.069504497682246</v>
      </c>
      <c r="GH22" s="35">
        <v>82.238788087086334</v>
      </c>
      <c r="GI22" s="35">
        <v>83.067651757592259</v>
      </c>
      <c r="GJ22" s="35">
        <v>70.179987771573309</v>
      </c>
      <c r="GK22" s="35">
        <v>65.756981193110747</v>
      </c>
      <c r="GL22" s="35">
        <v>93.707462322140472</v>
      </c>
      <c r="GM22" s="35">
        <v>97.384415269024316</v>
      </c>
      <c r="GN22" s="35">
        <v>80.673522785162604</v>
      </c>
      <c r="GO22" s="35">
        <v>86.434441798349752</v>
      </c>
      <c r="GP22" s="35">
        <v>94.10403956584679</v>
      </c>
      <c r="GQ22" s="35">
        <v>87.124867866827543</v>
      </c>
      <c r="GR22" s="35">
        <v>97.560551069014593</v>
      </c>
      <c r="GS22" s="35">
        <v>87.605828315560004</v>
      </c>
      <c r="GT22" s="35">
        <v>95.060190449144969</v>
      </c>
      <c r="GU22" s="35">
        <v>86.501526642371715</v>
      </c>
      <c r="GV22" s="35">
        <v>3.3539276257722856</v>
      </c>
      <c r="GW22" s="35">
        <v>16</v>
      </c>
      <c r="GX22" s="35">
        <v>69.368659509504582</v>
      </c>
      <c r="GY22" s="35">
        <v>44.095341278439868</v>
      </c>
      <c r="GZ22" s="35">
        <v>41.953117305229981</v>
      </c>
      <c r="HA22" s="35">
        <v>74.562937062937067</v>
      </c>
      <c r="HB22" s="35">
        <v>57.142857142857139</v>
      </c>
      <c r="HC22" s="35">
        <v>12.060869565217391</v>
      </c>
      <c r="HD22" s="35">
        <v>71.428571428571431</v>
      </c>
      <c r="HE22" s="35">
        <v>83.975552375252221</v>
      </c>
      <c r="HF22" s="35">
        <v>2.1074815595363541</v>
      </c>
      <c r="HG22" s="35">
        <v>74.294894680471259</v>
      </c>
      <c r="HH22" s="35">
        <v>7.1227667108143899</v>
      </c>
      <c r="HI22" s="35">
        <v>54.499708081959461</v>
      </c>
      <c r="HJ22" s="35">
        <v>66.433066361556058</v>
      </c>
      <c r="HK22" s="35">
        <v>0</v>
      </c>
      <c r="HL22" s="35">
        <v>9.7254004576659039</v>
      </c>
      <c r="HM22" s="35">
        <v>83.452517162471395</v>
      </c>
      <c r="HN22" s="35">
        <v>12.299771167048055</v>
      </c>
      <c r="HO22" s="35">
        <v>30.248855835240274</v>
      </c>
      <c r="HP22" s="35">
        <v>78.089244851258584</v>
      </c>
      <c r="HQ22" s="35">
        <v>105.47768878718536</v>
      </c>
      <c r="HR22" s="35">
        <v>12.967213114754099</v>
      </c>
      <c r="HS22" s="35">
        <v>12.327272727272728</v>
      </c>
      <c r="HT22" s="35">
        <v>91.3</v>
      </c>
      <c r="HU22" s="35">
        <v>84</v>
      </c>
      <c r="HV22" s="35">
        <v>63.917525773195869</v>
      </c>
      <c r="HW22" s="35">
        <v>30.300313760645452</v>
      </c>
      <c r="HX22" s="35">
        <v>99.548491963156948</v>
      </c>
      <c r="HY22" s="35">
        <v>83.294202636806929</v>
      </c>
      <c r="HZ22" s="35">
        <v>14.484377821925229</v>
      </c>
      <c r="IA22" s="35">
        <v>85.79</v>
      </c>
      <c r="IB22" s="35">
        <v>100</v>
      </c>
      <c r="IC22" s="35">
        <v>98.093587521663778</v>
      </c>
      <c r="ID22" s="35">
        <v>97.236614853195164</v>
      </c>
      <c r="IE22" s="35">
        <v>83.36</v>
      </c>
      <c r="IF22" s="35">
        <v>98.78049</v>
      </c>
      <c r="IG22" s="35">
        <v>100</v>
      </c>
      <c r="IH22" s="35">
        <v>93.97349045</v>
      </c>
      <c r="II22" s="35">
        <v>46.115706583531541</v>
      </c>
      <c r="IJ22" s="35">
        <v>82</v>
      </c>
      <c r="IK22" s="26">
        <v>5622</v>
      </c>
      <c r="IL22" s="35">
        <v>3.8211285266457682</v>
      </c>
      <c r="IM22" s="35">
        <v>1.2594605394605394</v>
      </c>
      <c r="IN22" s="35">
        <v>-0.66827570722945662</v>
      </c>
      <c r="IO22" s="35">
        <v>-1</v>
      </c>
      <c r="IP22" s="35">
        <v>-1</v>
      </c>
      <c r="IQ22" s="35">
        <v>215.18372299999979</v>
      </c>
      <c r="IR22" s="35">
        <v>220.68498299999987</v>
      </c>
      <c r="IS22" s="35">
        <v>47.7837969999999</v>
      </c>
      <c r="IT22" s="35">
        <v>116.33750000000002</v>
      </c>
      <c r="IU22" s="35">
        <v>128.11999999999998</v>
      </c>
    </row>
    <row r="23" spans="1:255">
      <c r="A23" s="34" t="s">
        <v>265</v>
      </c>
      <c r="B23" s="34" t="s">
        <v>87</v>
      </c>
      <c r="C23" s="35">
        <v>61.199222767850159</v>
      </c>
      <c r="D23" s="35" t="s">
        <v>189</v>
      </c>
      <c r="E23" s="35">
        <v>65.460931124054653</v>
      </c>
      <c r="F23" s="35">
        <v>64.081434295695701</v>
      </c>
      <c r="G23" s="35">
        <v>59.599373449279625</v>
      </c>
      <c r="H23" s="35">
        <v>74.443020090782909</v>
      </c>
      <c r="I23" s="35">
        <v>53.033655494789343</v>
      </c>
      <c r="J23" s="35">
        <v>50.576922152498746</v>
      </c>
      <c r="K23" s="35">
        <v>79.99231275100604</v>
      </c>
      <c r="L23" s="35">
        <v>71.607444975672934</v>
      </c>
      <c r="M23" s="35">
        <v>91.655342493331318</v>
      </c>
      <c r="N23" s="35">
        <v>60.95858413088655</v>
      </c>
      <c r="O23" s="35">
        <v>28.522135344781518</v>
      </c>
      <c r="P23" s="35">
        <v>60.029767048649695</v>
      </c>
      <c r="Q23" s="35">
        <v>37.924871821000053</v>
      </c>
      <c r="R23" s="35">
        <v>66.039874254580738</v>
      </c>
      <c r="S23" s="35">
        <v>83.600665093871356</v>
      </c>
      <c r="T23" s="35">
        <v>68.760326013330626</v>
      </c>
      <c r="U23" s="35">
        <v>68.258566285099363</v>
      </c>
      <c r="V23" s="35">
        <v>89.508116645472782</v>
      </c>
      <c r="W23" s="35">
        <v>27.012936992809738</v>
      </c>
      <c r="X23" s="35">
        <v>51.281441585084423</v>
      </c>
      <c r="Y23" s="35">
        <v>61.935805737931815</v>
      </c>
      <c r="Z23" s="35">
        <v>74.443020090782909</v>
      </c>
      <c r="AA23" s="35">
        <v>46.757798111912876</v>
      </c>
      <c r="AB23" s="35">
        <v>30.077828986029747</v>
      </c>
      <c r="AC23" s="35">
        <v>33.049424765135441</v>
      </c>
      <c r="AD23" s="35">
        <v>79.165927016628984</v>
      </c>
      <c r="AE23" s="35">
        <v>49.619833179631115</v>
      </c>
      <c r="AF23" s="35">
        <v>79.531120909397885</v>
      </c>
      <c r="AG23" s="35">
        <v>78.038075638100949</v>
      </c>
      <c r="AH23" s="35">
        <v>48.228445382606907</v>
      </c>
      <c r="AI23" s="35">
        <v>25.464245436788392</v>
      </c>
      <c r="AJ23" s="35">
        <v>90.445226672107609</v>
      </c>
      <c r="AK23" s="35">
        <v>89.898482421069076</v>
      </c>
      <c r="AL23" s="35">
        <v>70.545452307638939</v>
      </c>
      <c r="AM23" s="35">
        <v>63.591438327673153</v>
      </c>
      <c r="AN23" s="35">
        <v>71.94512027270757</v>
      </c>
      <c r="AO23" s="35">
        <v>93.528156504839728</v>
      </c>
      <c r="AP23" s="35">
        <v>41.975087714978073</v>
      </c>
      <c r="AQ23" s="35">
        <v>89.80298380753996</v>
      </c>
      <c r="AR23" s="35">
        <v>77.657797346147362</v>
      </c>
      <c r="AS23" s="35">
        <v>48.60135600969928</v>
      </c>
      <c r="AT23" s="35">
        <v>100</v>
      </c>
      <c r="AU23" s="35">
        <v>93.018018018018012</v>
      </c>
      <c r="AV23" s="35">
        <v>75</v>
      </c>
      <c r="AW23" s="35">
        <v>100</v>
      </c>
      <c r="AX23" s="35">
        <v>98.603351955307261</v>
      </c>
      <c r="AY23" s="35">
        <v>100</v>
      </c>
      <c r="AZ23" s="35">
        <v>66.076707613181725</v>
      </c>
      <c r="BA23" s="35">
        <v>38.104576900661975</v>
      </c>
      <c r="BB23" s="35">
        <v>26.029963959890672</v>
      </c>
      <c r="BC23" s="35">
        <v>74.581672180698462</v>
      </c>
      <c r="BD23" s="35">
        <v>11.565377218433518</v>
      </c>
      <c r="BE23" s="35">
        <v>12.889917704799924</v>
      </c>
      <c r="BF23" s="35">
        <v>61.111111111111114</v>
      </c>
      <c r="BG23" s="35">
        <v>27.099236641221374</v>
      </c>
      <c r="BH23" s="35">
        <v>66.532600480083929</v>
      </c>
      <c r="BI23" s="35">
        <v>46.487231073293493</v>
      </c>
      <c r="BJ23" s="35">
        <v>100</v>
      </c>
      <c r="BK23" s="35">
        <v>36.702508960573468</v>
      </c>
      <c r="BL23" s="35">
        <v>8.3722914159616906</v>
      </c>
      <c r="BM23" s="35">
        <v>100</v>
      </c>
      <c r="BN23" s="35">
        <v>6.6246869074650618</v>
      </c>
      <c r="BO23" s="35">
        <v>56.307692307692307</v>
      </c>
      <c r="BP23" s="35">
        <v>55.131264916467785</v>
      </c>
      <c r="BQ23" s="35">
        <v>60.408474918021959</v>
      </c>
      <c r="BR23" s="35">
        <v>92.312064876140923</v>
      </c>
      <c r="BS23" s="35">
        <v>82.150440299907331</v>
      </c>
      <c r="BT23" s="35">
        <v>97.701117104017655</v>
      </c>
      <c r="BU23" s="35">
        <v>97.524989058277484</v>
      </c>
      <c r="BV23" s="35">
        <v>94.107514742105536</v>
      </c>
      <c r="BW23" s="35">
        <v>46.519264265048761</v>
      </c>
      <c r="BX23" s="35">
        <v>95.465701930633458</v>
      </c>
      <c r="BY23" s="35">
        <v>100</v>
      </c>
      <c r="BZ23" s="35">
        <v>10.81527610935839</v>
      </c>
      <c r="CA23" s="35">
        <v>64.844919529338213</v>
      </c>
      <c r="CB23" s="35">
        <v>66.852819279109525</v>
      </c>
      <c r="CC23" s="35">
        <v>72.326093026023543</v>
      </c>
      <c r="CD23" s="35">
        <v>64.301112652394394</v>
      </c>
      <c r="CE23" s="35">
        <v>61.323628853947795</v>
      </c>
      <c r="CF23" s="35">
        <v>79.902824369782692</v>
      </c>
      <c r="CG23" s="35">
        <v>100</v>
      </c>
      <c r="CH23" s="35">
        <v>98.207902535181717</v>
      </c>
      <c r="CI23" s="35">
        <v>75.560232668365629</v>
      </c>
      <c r="CJ23" s="35">
        <v>91.157679250989631</v>
      </c>
      <c r="CK23" s="35">
        <v>86.99648620690165</v>
      </c>
      <c r="CL23" s="35">
        <v>100</v>
      </c>
      <c r="CM23" s="35">
        <v>85.272795291379083</v>
      </c>
      <c r="CN23" s="35">
        <v>78.869837210964477</v>
      </c>
      <c r="CO23" s="35">
        <v>17.398185390314204</v>
      </c>
      <c r="CP23" s="35">
        <v>30.307292254781693</v>
      </c>
      <c r="CQ23" s="35">
        <v>33.333333333333329</v>
      </c>
      <c r="CR23" s="35">
        <v>92.00865669468935</v>
      </c>
      <c r="CS23" s="35">
        <v>43.199374549303037</v>
      </c>
      <c r="CT23" s="35">
        <v>18.636293511260892</v>
      </c>
      <c r="CU23" s="35">
        <v>69.711993074439533</v>
      </c>
      <c r="CV23" s="35">
        <v>5.698005698005697</v>
      </c>
      <c r="CW23" s="35">
        <v>80.310432156490009</v>
      </c>
      <c r="CX23" s="35">
        <v>92.022792022792032</v>
      </c>
      <c r="CY23" s="35">
        <v>93.24598035034488</v>
      </c>
      <c r="CZ23" s="35">
        <v>77.090352220520472</v>
      </c>
      <c r="DA23" s="35">
        <v>52.992727701483389</v>
      </c>
      <c r="DB23" s="35">
        <v>58.704120142278626</v>
      </c>
      <c r="DC23" s="35">
        <v>34.81147608154712</v>
      </c>
      <c r="DD23" s="35">
        <v>26.285885209340918</v>
      </c>
      <c r="DE23" s="35">
        <v>38.735214002945398</v>
      </c>
      <c r="DF23" s="35">
        <v>27.054006267667496</v>
      </c>
      <c r="DG23" s="35">
        <v>28.236210464165179</v>
      </c>
      <c r="DH23" s="35">
        <v>41.271503036114453</v>
      </c>
      <c r="DI23" s="35">
        <v>17.102490762323356</v>
      </c>
      <c r="DJ23" s="35">
        <v>34.081238738768441</v>
      </c>
      <c r="DK23" s="35">
        <v>39.74246652333553</v>
      </c>
      <c r="DL23" s="35">
        <v>82.010962722654298</v>
      </c>
      <c r="DM23" s="35">
        <v>69.005726475612633</v>
      </c>
      <c r="DN23" s="35">
        <v>72.102161100196454</v>
      </c>
      <c r="DO23" s="35">
        <v>93.544857768052509</v>
      </c>
      <c r="DP23" s="35">
        <v>18.874951474420588</v>
      </c>
      <c r="DQ23" s="35">
        <v>60.84685968997556</v>
      </c>
      <c r="DR23" s="35">
        <v>88.047338008511744</v>
      </c>
      <c r="DS23" s="35">
        <v>72.117509868764103</v>
      </c>
      <c r="DT23" s="35">
        <v>8.2125068564835537</v>
      </c>
      <c r="DU23" s="35">
        <v>66.144000000000005</v>
      </c>
      <c r="DV23" s="35">
        <v>95.454545454545482</v>
      </c>
      <c r="DW23" s="35">
        <v>72.908366533864779</v>
      </c>
      <c r="DX23" s="35">
        <v>91.213208687611456</v>
      </c>
      <c r="DY23" s="35">
        <v>71.93548387096773</v>
      </c>
      <c r="DZ23" s="35">
        <v>90.909089214876133</v>
      </c>
      <c r="EA23" s="35">
        <v>98.387099760665819</v>
      </c>
      <c r="EB23" s="35">
        <v>73.570353463025995</v>
      </c>
      <c r="EC23" s="35">
        <v>5.3619113900377346</v>
      </c>
      <c r="ED23" s="35">
        <v>100</v>
      </c>
      <c r="EE23" s="35">
        <v>100</v>
      </c>
      <c r="EF23" s="35">
        <v>0.77595047429924635</v>
      </c>
      <c r="EG23" s="35">
        <v>100</v>
      </c>
      <c r="EH23" s="35">
        <v>100</v>
      </c>
      <c r="EI23" s="35">
        <v>34.935655658520233</v>
      </c>
      <c r="EJ23" s="35">
        <v>5.4306207802151052</v>
      </c>
      <c r="EK23" s="35">
        <v>17.59483264904069</v>
      </c>
      <c r="EL23" s="35">
        <v>34.456195839290302</v>
      </c>
      <c r="EM23" s="35">
        <v>6.7648606173191155</v>
      </c>
      <c r="EN23" s="35">
        <v>0</v>
      </c>
      <c r="EO23" s="35">
        <v>68.505338078291842</v>
      </c>
      <c r="EP23" s="35">
        <v>4.895207591767659</v>
      </c>
      <c r="EQ23" s="35">
        <v>83.218529060050216</v>
      </c>
      <c r="ER23" s="35">
        <v>268.53710217696874</v>
      </c>
      <c r="ES23" s="35">
        <v>266.43915606621118</v>
      </c>
      <c r="ET23" s="35">
        <v>39.860976104393799</v>
      </c>
      <c r="EU23" s="35">
        <v>23.776722588585773</v>
      </c>
      <c r="EV23" s="35">
        <v>65.040739668571177</v>
      </c>
      <c r="EW23" s="35">
        <v>-8.0416173102463517E-2</v>
      </c>
      <c r="EX23" s="35">
        <v>68.629766723093269</v>
      </c>
      <c r="EY23" s="35">
        <v>6.0427237804520999</v>
      </c>
      <c r="EZ23" s="35">
        <v>100</v>
      </c>
      <c r="FA23" s="35">
        <v>93.8</v>
      </c>
      <c r="FB23" s="35">
        <v>80</v>
      </c>
      <c r="FC23" s="35">
        <v>100</v>
      </c>
      <c r="FD23" s="35">
        <v>98.753117206982537</v>
      </c>
      <c r="FE23" s="35">
        <v>100</v>
      </c>
      <c r="FF23" s="35">
        <v>64.300219407488711</v>
      </c>
      <c r="FG23" s="35">
        <v>29.695306187197197</v>
      </c>
      <c r="FH23" s="35">
        <v>18.352500944286348</v>
      </c>
      <c r="FI23" s="35">
        <v>63.464087839999998</v>
      </c>
      <c r="FJ23" s="35">
        <v>19321.626533563642</v>
      </c>
      <c r="FK23" s="35">
        <v>35875.505219759856</v>
      </c>
      <c r="FL23" s="35">
        <v>40.49</v>
      </c>
      <c r="FM23" s="35">
        <v>38.880000000000003</v>
      </c>
      <c r="FN23" s="35">
        <v>12.75</v>
      </c>
      <c r="FO23" s="35">
        <v>-2.9843828023543324</v>
      </c>
      <c r="FP23" s="35">
        <v>1</v>
      </c>
      <c r="FQ23" s="35">
        <v>52.79</v>
      </c>
      <c r="FR23" s="26">
        <v>1978691.6158664764</v>
      </c>
      <c r="FS23" s="35">
        <v>1</v>
      </c>
      <c r="FT23" s="31">
        <v>0.46817575317774296</v>
      </c>
      <c r="FU23" s="35">
        <v>145</v>
      </c>
      <c r="FV23" s="35">
        <v>75.599999999999994</v>
      </c>
      <c r="FW23" s="35">
        <v>175.96649681750301</v>
      </c>
      <c r="FX23" s="26">
        <v>443507</v>
      </c>
      <c r="FY23" s="35">
        <v>91.784788904130465</v>
      </c>
      <c r="FZ23" s="35">
        <v>99.026444139612863</v>
      </c>
      <c r="GA23" s="35">
        <v>99.649443682365487</v>
      </c>
      <c r="GB23" s="35">
        <v>97.936671239140381</v>
      </c>
      <c r="GC23" s="35">
        <v>61.966544734034443</v>
      </c>
      <c r="GD23" s="35">
        <v>95.465701930633458</v>
      </c>
      <c r="GE23" s="35">
        <v>100</v>
      </c>
      <c r="GF23" s="35">
        <v>3426.5152539563769</v>
      </c>
      <c r="GG23" s="35">
        <v>66.792660588960558</v>
      </c>
      <c r="GH23" s="35">
        <v>84.490311127085846</v>
      </c>
      <c r="GI23" s="35">
        <v>84.059880117020484</v>
      </c>
      <c r="GJ23" s="35">
        <v>64.301112652394394</v>
      </c>
      <c r="GK23" s="35">
        <v>74.929877351352303</v>
      </c>
      <c r="GL23" s="35">
        <v>95.565212040634691</v>
      </c>
      <c r="GM23" s="35">
        <v>100</v>
      </c>
      <c r="GN23" s="35">
        <v>98.679784937852418</v>
      </c>
      <c r="GO23" s="35">
        <v>89.427094057285416</v>
      </c>
      <c r="GP23" s="35">
        <v>95.294880549424192</v>
      </c>
      <c r="GQ23" s="35">
        <v>97.35554948344479</v>
      </c>
      <c r="GR23" s="35">
        <v>100</v>
      </c>
      <c r="GS23" s="35">
        <v>91.229453306684988</v>
      </c>
      <c r="GT23" s="35">
        <v>95.773908570681726</v>
      </c>
      <c r="GU23" s="35">
        <v>37.766727632982779</v>
      </c>
      <c r="GV23" s="35">
        <v>-18.651510177281679</v>
      </c>
      <c r="GW23" s="35">
        <v>9</v>
      </c>
      <c r="GX23" s="35">
        <v>93.091754305746079</v>
      </c>
      <c r="GY23" s="35">
        <v>28.153101661332116</v>
      </c>
      <c r="GZ23" s="35">
        <v>23.33866788599299</v>
      </c>
      <c r="HA23" s="35">
        <v>66.721549902582254</v>
      </c>
      <c r="HB23" s="35">
        <v>4.9382716049382713</v>
      </c>
      <c r="HC23" s="35">
        <v>8.1057127602776298</v>
      </c>
      <c r="HD23" s="35">
        <v>95.061728395061735</v>
      </c>
      <c r="HE23" s="35">
        <v>82.636093122620707</v>
      </c>
      <c r="HF23" s="35">
        <v>5.6151097498723841</v>
      </c>
      <c r="HG23" s="35">
        <v>59.510924032872317</v>
      </c>
      <c r="HH23" s="35">
        <v>6.5484074571912805</v>
      </c>
      <c r="HI23" s="35">
        <v>39.804754222812676</v>
      </c>
      <c r="HJ23" s="35">
        <v>131.28980595180454</v>
      </c>
      <c r="HK23" s="35">
        <v>60.747141420537076</v>
      </c>
      <c r="HL23" s="35">
        <v>32.366196133934224</v>
      </c>
      <c r="HM23" s="35">
        <v>237.02931207866214</v>
      </c>
      <c r="HN23" s="35">
        <v>6.8158963089872993</v>
      </c>
      <c r="HO23" s="35">
        <v>11.695035196841596</v>
      </c>
      <c r="HP23" s="35">
        <v>41.081604529032745</v>
      </c>
      <c r="HQ23" s="35">
        <v>55.04860516220343</v>
      </c>
      <c r="HR23" s="35">
        <v>10.16138125440451</v>
      </c>
      <c r="HS23" s="35">
        <v>11.540220820189274</v>
      </c>
      <c r="HT23" s="35">
        <v>103</v>
      </c>
      <c r="HU23" s="35">
        <v>149.5</v>
      </c>
      <c r="HV23" s="35">
        <v>14.981867633726202</v>
      </c>
      <c r="HW23" s="35">
        <v>62.62466001813236</v>
      </c>
      <c r="HX23" s="35">
        <v>95.207712046605181</v>
      </c>
      <c r="HY23" s="35">
        <v>78.001248352867748</v>
      </c>
      <c r="HZ23" s="35">
        <v>6.2625702198488105</v>
      </c>
      <c r="IA23" s="35">
        <v>89.42</v>
      </c>
      <c r="IB23" s="35">
        <v>99.78</v>
      </c>
      <c r="IC23" s="35">
        <v>99.203187250996024</v>
      </c>
      <c r="ID23" s="35">
        <v>98.230958230958237</v>
      </c>
      <c r="IE23" s="35">
        <v>88.71</v>
      </c>
      <c r="IF23" s="35">
        <v>95.121949999999998</v>
      </c>
      <c r="IG23" s="35">
        <v>98.78049</v>
      </c>
      <c r="IH23" s="35">
        <v>84.216198700000007</v>
      </c>
      <c r="II23" s="35">
        <v>48.472692544359234</v>
      </c>
      <c r="IJ23" s="35">
        <v>82</v>
      </c>
      <c r="IK23" s="26">
        <v>5622</v>
      </c>
      <c r="IL23" s="35">
        <v>4.3144355054552323E-2</v>
      </c>
      <c r="IM23" s="35">
        <v>19.710604265402843</v>
      </c>
      <c r="IN23" s="35">
        <v>43.412844036697251</v>
      </c>
      <c r="IO23" s="35">
        <v>26.623529411764707</v>
      </c>
      <c r="IP23" s="35">
        <v>0.77702702702702697</v>
      </c>
      <c r="IQ23" s="35">
        <v>161.56642000000002</v>
      </c>
      <c r="IR23" s="35">
        <v>263.47871099999873</v>
      </c>
      <c r="IS23" s="35">
        <v>38.627947000000006</v>
      </c>
      <c r="IT23" s="35">
        <v>138.32749999999999</v>
      </c>
      <c r="IU23" s="35">
        <v>115.59499999999998</v>
      </c>
    </row>
    <row r="24" spans="1:255">
      <c r="A24" s="34" t="s">
        <v>247</v>
      </c>
      <c r="B24" s="34" t="s">
        <v>103</v>
      </c>
      <c r="C24" s="35">
        <v>47.01258145094414</v>
      </c>
      <c r="D24" s="35" t="s">
        <v>568</v>
      </c>
      <c r="E24" s="35">
        <v>42.18877981429052</v>
      </c>
      <c r="F24" s="35">
        <v>64.320379627367444</v>
      </c>
      <c r="G24" s="35">
        <v>60.607543021819708</v>
      </c>
      <c r="H24" s="35">
        <v>56.742947501889581</v>
      </c>
      <c r="I24" s="35">
        <v>52.95725033712241</v>
      </c>
      <c r="J24" s="35">
        <v>5.2585884031751826</v>
      </c>
      <c r="K24" s="35">
        <v>86.462611772071256</v>
      </c>
      <c r="L24" s="35">
        <v>38.335949410694326</v>
      </c>
      <c r="M24" s="35">
        <v>40.658397323900118</v>
      </c>
      <c r="N24" s="35">
        <v>21.062568417380355</v>
      </c>
      <c r="O24" s="35">
        <v>31.662957112604182</v>
      </c>
      <c r="P24" s="35">
        <v>34.950194849092867</v>
      </c>
      <c r="Q24" s="35">
        <v>26.465062368778735</v>
      </c>
      <c r="R24" s="35">
        <v>76.00394470573022</v>
      </c>
      <c r="S24" s="35">
        <v>83.175180199075029</v>
      </c>
      <c r="T24" s="35">
        <v>71.637331235885782</v>
      </c>
      <c r="U24" s="35">
        <v>84.173132429261159</v>
      </c>
      <c r="V24" s="35">
        <v>61.152666262047262</v>
      </c>
      <c r="W24" s="35">
        <v>39.564992375090561</v>
      </c>
      <c r="X24" s="35">
        <v>47.790765268412578</v>
      </c>
      <c r="Y24" s="35">
        <v>70.35615877428701</v>
      </c>
      <c r="Z24" s="35">
        <v>56.742947501889581</v>
      </c>
      <c r="AA24" s="35">
        <v>32.131949671568549</v>
      </c>
      <c r="AB24" s="35">
        <v>79.818167850381798</v>
      </c>
      <c r="AC24" s="35">
        <v>24.147072473798168</v>
      </c>
      <c r="AD24" s="35">
        <v>52.688081943878487</v>
      </c>
      <c r="AE24" s="35">
        <v>43.709570349934964</v>
      </c>
      <c r="AF24" s="35">
        <v>85.248659733172445</v>
      </c>
      <c r="AG24" s="35">
        <v>13.17014444662318</v>
      </c>
      <c r="AH24" s="35">
        <v>0.20429406519682025</v>
      </c>
      <c r="AI24" s="35">
        <v>2.4013266977055503</v>
      </c>
      <c r="AJ24" s="35">
        <v>71.369816720234098</v>
      </c>
      <c r="AK24" s="35">
        <v>96.823944459047539</v>
      </c>
      <c r="AL24" s="35">
        <v>92.408188009592536</v>
      </c>
      <c r="AM24" s="35">
        <v>73.316957578001748</v>
      </c>
      <c r="AN24" s="35">
        <v>94.838150481714862</v>
      </c>
      <c r="AO24" s="35">
        <v>90.018613383836694</v>
      </c>
      <c r="AP24" s="35">
        <v>55.435086427816884</v>
      </c>
      <c r="AQ24" s="35">
        <v>48.962139049288375</v>
      </c>
      <c r="AR24" s="35">
        <v>53.949188243033042</v>
      </c>
      <c r="AS24" s="35">
        <v>0</v>
      </c>
      <c r="AT24" s="35">
        <v>33.333333333333329</v>
      </c>
      <c r="AU24" s="35">
        <v>26.689189189189189</v>
      </c>
      <c r="AV24" s="35">
        <v>35</v>
      </c>
      <c r="AW24" s="35">
        <v>38.095238095238095</v>
      </c>
      <c r="AX24" s="35">
        <v>62.849162011173185</v>
      </c>
      <c r="AY24" s="35">
        <v>16.666666666666664</v>
      </c>
      <c r="AZ24" s="35">
        <v>32.587857791823623</v>
      </c>
      <c r="BA24" s="35">
        <v>13.334623773379786</v>
      </c>
      <c r="BB24" s="35">
        <v>42.723693855031705</v>
      </c>
      <c r="BC24" s="35">
        <v>0</v>
      </c>
      <c r="BD24" s="35">
        <v>14.137255029683121</v>
      </c>
      <c r="BE24" s="35">
        <v>49.305097515769603</v>
      </c>
      <c r="BF24" s="35">
        <v>31.54651879235983</v>
      </c>
      <c r="BG24" s="35">
        <v>80.093034351145036</v>
      </c>
      <c r="BH24" s="35">
        <v>9.7077450452264102</v>
      </c>
      <c r="BI24" s="35">
        <v>50</v>
      </c>
      <c r="BJ24" s="35">
        <v>0</v>
      </c>
      <c r="BK24" s="35">
        <v>59.541218637992834</v>
      </c>
      <c r="BL24" s="35">
        <v>33.120635165076592</v>
      </c>
      <c r="BM24" s="35">
        <v>0</v>
      </c>
      <c r="BN24" s="35">
        <v>13.198395672045518</v>
      </c>
      <c r="BO24" s="35">
        <v>84.246153846153845</v>
      </c>
      <c r="BP24" s="35">
        <v>53.639618138424829</v>
      </c>
      <c r="BQ24" s="35">
        <v>66.158184911403353</v>
      </c>
      <c r="BR24" s="35">
        <v>99.971821926938858</v>
      </c>
      <c r="BS24" s="35">
        <v>79.622196431274133</v>
      </c>
      <c r="BT24" s="35">
        <v>95.577954591922037</v>
      </c>
      <c r="BU24" s="35">
        <v>97.260506496933459</v>
      </c>
      <c r="BV24" s="35">
        <v>87.935214613880078</v>
      </c>
      <c r="BW24" s="35">
        <v>55.480028861365469</v>
      </c>
      <c r="BX24" s="35">
        <v>100</v>
      </c>
      <c r="BY24" s="35">
        <v>100</v>
      </c>
      <c r="BZ24" s="35">
        <v>14.911993707657361</v>
      </c>
      <c r="CA24" s="35">
        <v>70.295622717915592</v>
      </c>
      <c r="CB24" s="35">
        <v>69.230769230769212</v>
      </c>
      <c r="CC24" s="35">
        <v>95.362853024789189</v>
      </c>
      <c r="CD24" s="35">
        <v>100</v>
      </c>
      <c r="CE24" s="35">
        <v>100</v>
      </c>
      <c r="CF24" s="35">
        <v>70.149549602092961</v>
      </c>
      <c r="CG24" s="35">
        <v>0</v>
      </c>
      <c r="CH24" s="35">
        <v>0</v>
      </c>
      <c r="CI24" s="35">
        <v>100</v>
      </c>
      <c r="CJ24" s="35">
        <v>39.462672905843583</v>
      </c>
      <c r="CK24" s="35">
        <v>100</v>
      </c>
      <c r="CL24" s="35">
        <v>100</v>
      </c>
      <c r="CM24" s="35">
        <v>65.355230290764439</v>
      </c>
      <c r="CN24" s="35">
        <v>84.403426899770125</v>
      </c>
      <c r="CO24" s="35">
        <v>25.313733859905359</v>
      </c>
      <c r="CP24" s="35">
        <v>85.047909932033008</v>
      </c>
      <c r="CQ24" s="35">
        <v>8.3333333333333321</v>
      </c>
      <c r="CR24" s="35">
        <v>65.640073375879652</v>
      </c>
      <c r="CS24" s="35">
        <v>42.212129457099564</v>
      </c>
      <c r="CT24" s="35">
        <v>35.520092972258531</v>
      </c>
      <c r="CU24" s="35">
        <v>96.259799932312902</v>
      </c>
      <c r="CV24" s="35">
        <v>8.2417582417582409</v>
      </c>
      <c r="CW24" s="35">
        <v>100</v>
      </c>
      <c r="CX24" s="35">
        <v>76.92307692307692</v>
      </c>
      <c r="CY24" s="35">
        <v>100</v>
      </c>
      <c r="CZ24" s="35">
        <v>52.832369942196443</v>
      </c>
      <c r="DA24" s="35">
        <v>17.396472563472322</v>
      </c>
      <c r="DB24" s="35">
        <v>48.513002902171749</v>
      </c>
      <c r="DC24" s="35">
        <v>15.750896440965345</v>
      </c>
      <c r="DD24" s="35">
        <v>73.585468964028209</v>
      </c>
      <c r="DE24" s="35">
        <v>45.687202437499003</v>
      </c>
      <c r="DF24" s="35">
        <v>100</v>
      </c>
      <c r="DG24" s="35">
        <v>100</v>
      </c>
      <c r="DH24" s="35">
        <v>39.985257954505066</v>
      </c>
      <c r="DI24" s="35">
        <v>21.642712239812997</v>
      </c>
      <c r="DJ24" s="35">
        <v>14.296282849447648</v>
      </c>
      <c r="DK24" s="35">
        <v>20.664036851426957</v>
      </c>
      <c r="DL24" s="35">
        <v>92.665305744334844</v>
      </c>
      <c r="DM24" s="35">
        <v>89.859450915205315</v>
      </c>
      <c r="DN24" s="35">
        <v>0</v>
      </c>
      <c r="DO24" s="35">
        <v>28.227571115973738</v>
      </c>
      <c r="DP24" s="35">
        <v>20.936333308015449</v>
      </c>
      <c r="DQ24" s="35">
        <v>60.574986481272219</v>
      </c>
      <c r="DR24" s="35">
        <v>64.05903196916006</v>
      </c>
      <c r="DS24" s="35">
        <v>60.829475806385823</v>
      </c>
      <c r="DT24" s="35">
        <v>12.148024184841287</v>
      </c>
      <c r="DU24" s="35">
        <v>84.86399999999999</v>
      </c>
      <c r="DV24" s="35">
        <v>100</v>
      </c>
      <c r="DW24" s="35">
        <v>77.027027027026946</v>
      </c>
      <c r="DX24" s="35">
        <v>77.803884542061027</v>
      </c>
      <c r="DY24" s="35">
        <v>86.548387096774192</v>
      </c>
      <c r="DZ24" s="35">
        <v>0</v>
      </c>
      <c r="EA24" s="35">
        <v>11.29032812695081</v>
      </c>
      <c r="EB24" s="35">
        <v>0.86630169543430791</v>
      </c>
      <c r="EC24" s="35">
        <v>66.864236857353958</v>
      </c>
      <c r="ED24" s="35">
        <v>0</v>
      </c>
      <c r="EE24" s="35">
        <v>0</v>
      </c>
      <c r="EF24" s="35">
        <v>0.81281016395521077</v>
      </c>
      <c r="EG24" s="35">
        <v>0</v>
      </c>
      <c r="EH24" s="35">
        <v>8.160584361808608E-2</v>
      </c>
      <c r="EI24" s="35">
        <v>3.1511467459578209E-4</v>
      </c>
      <c r="EJ24" s="35">
        <v>0.12673920373620887</v>
      </c>
      <c r="EK24" s="35">
        <v>0.18648152042596061</v>
      </c>
      <c r="EL24" s="35">
        <v>1.252773447654757</v>
      </c>
      <c r="EM24" s="35">
        <v>4.2094318173406461E-2</v>
      </c>
      <c r="EN24" s="35">
        <v>10.525284202273628</v>
      </c>
      <c r="EO24" s="35">
        <v>0</v>
      </c>
      <c r="EP24" s="35">
        <v>14.668133480014669</v>
      </c>
      <c r="EQ24" s="35">
        <v>29.336266960029338</v>
      </c>
      <c r="ER24" s="35">
        <v>95.342867620095333</v>
      </c>
      <c r="ES24" s="35">
        <v>205.35386872020536</v>
      </c>
      <c r="ET24" s="35">
        <v>7.3340667400073345</v>
      </c>
      <c r="EU24" s="35">
        <v>36.670333700036672</v>
      </c>
      <c r="EV24" s="35">
        <v>69.141188212577404</v>
      </c>
      <c r="EW24" s="35">
        <v>-4.9283760518824948</v>
      </c>
      <c r="EX24" s="35">
        <v>53.306124419009961</v>
      </c>
      <c r="EY24" s="35">
        <v>-4.873549680475449</v>
      </c>
      <c r="EZ24" s="35">
        <v>33.333333333333336</v>
      </c>
      <c r="FA24" s="35">
        <v>34.9</v>
      </c>
      <c r="FB24" s="35">
        <v>48</v>
      </c>
      <c r="FC24" s="35">
        <v>53.571428571428569</v>
      </c>
      <c r="FD24" s="35">
        <v>66.832917705735667</v>
      </c>
      <c r="FE24" s="35">
        <v>37.5</v>
      </c>
      <c r="FF24" s="35">
        <v>31.711725382883408</v>
      </c>
      <c r="FG24" s="35">
        <v>10.391815578320001</v>
      </c>
      <c r="FH24" s="35">
        <v>30.122463213013354</v>
      </c>
      <c r="FI24" s="35">
        <v>0</v>
      </c>
      <c r="FJ24" s="35">
        <v>22436.439922258891</v>
      </c>
      <c r="FK24" s="35">
        <v>114644.84331793179</v>
      </c>
      <c r="FL24" s="35">
        <v>69.28</v>
      </c>
      <c r="FM24" s="35">
        <v>83.31</v>
      </c>
      <c r="FN24" s="35">
        <v>-67.12</v>
      </c>
      <c r="FO24" s="35">
        <v>0</v>
      </c>
      <c r="FP24" s="35">
        <v>0</v>
      </c>
      <c r="FQ24" s="35">
        <v>68.72</v>
      </c>
      <c r="FR24" s="26">
        <v>5388748.6970431861</v>
      </c>
      <c r="FS24" s="35">
        <v>0</v>
      </c>
      <c r="FT24" s="31">
        <v>0.93274881074526628</v>
      </c>
      <c r="FU24" s="35">
        <v>54.2</v>
      </c>
      <c r="FV24" s="35">
        <v>78.099999999999994</v>
      </c>
      <c r="FW24" s="35">
        <v>166.41747965508301</v>
      </c>
      <c r="FX24" s="26">
        <v>6398</v>
      </c>
      <c r="FY24" s="35">
        <v>90.691056910569102</v>
      </c>
      <c r="FZ24" s="35">
        <v>98.455284552845526</v>
      </c>
      <c r="GA24" s="35">
        <v>99.613821138211378</v>
      </c>
      <c r="GB24" s="35">
        <v>96.544715447154474</v>
      </c>
      <c r="GC24" s="35">
        <v>68.333333333333343</v>
      </c>
      <c r="GD24" s="35">
        <v>100</v>
      </c>
      <c r="GE24" s="35">
        <v>100</v>
      </c>
      <c r="GF24" s="35">
        <v>4724.4447011367802</v>
      </c>
      <c r="GG24" s="35">
        <v>70.4995287464656</v>
      </c>
      <c r="GH24" s="35">
        <v>85.602962734356908</v>
      </c>
      <c r="GI24" s="35">
        <v>87.931324344859334</v>
      </c>
      <c r="GJ24" s="35">
        <v>100</v>
      </c>
      <c r="GK24" s="35">
        <v>100</v>
      </c>
      <c r="GL24" s="35">
        <v>93.495839480344856</v>
      </c>
      <c r="GM24" s="35">
        <v>70.216776625824693</v>
      </c>
      <c r="GN24" s="35">
        <v>26.331291234684262</v>
      </c>
      <c r="GO24" s="35">
        <v>100</v>
      </c>
      <c r="GP24" s="35">
        <v>71.428571428571431</v>
      </c>
      <c r="GQ24" s="35">
        <v>100</v>
      </c>
      <c r="GR24" s="35">
        <v>100</v>
      </c>
      <c r="GS24" s="35">
        <v>82.02733199598795</v>
      </c>
      <c r="GT24" s="35">
        <v>96.880641925777326</v>
      </c>
      <c r="GU24" s="35">
        <v>50.142276422764233</v>
      </c>
      <c r="GV24" s="35">
        <v>55.254877281309</v>
      </c>
      <c r="GW24" s="35">
        <v>3</v>
      </c>
      <c r="GX24" s="35">
        <v>81.727642276422756</v>
      </c>
      <c r="GY24" s="35">
        <v>27.662601626016258</v>
      </c>
      <c r="GZ24" s="35">
        <v>33.211382113821138</v>
      </c>
      <c r="HA24" s="35">
        <v>88.61435726210351</v>
      </c>
      <c r="HB24" s="35">
        <v>7.1428571428571423</v>
      </c>
      <c r="HC24" s="35">
        <v>3.7735042735042734</v>
      </c>
      <c r="HD24" s="35">
        <v>85.714285714285708</v>
      </c>
      <c r="HE24" s="35">
        <v>85</v>
      </c>
      <c r="HF24" s="35">
        <v>11.560693641618496</v>
      </c>
      <c r="HG24" s="35">
        <v>38.215102974828376</v>
      </c>
      <c r="HH24" s="35">
        <v>6.104912280701754</v>
      </c>
      <c r="HI24" s="35">
        <v>32.208588957055213</v>
      </c>
      <c r="HJ24" s="35">
        <v>367.53648827952236</v>
      </c>
      <c r="HK24" s="35">
        <v>71.649712516585581</v>
      </c>
      <c r="HL24" s="35">
        <v>213.62229102167183</v>
      </c>
      <c r="HM24" s="35">
        <v>839.45157010172488</v>
      </c>
      <c r="HN24" s="35">
        <v>6.6342326404245915</v>
      </c>
      <c r="HO24" s="35">
        <v>14.153029632905795</v>
      </c>
      <c r="HP24" s="35">
        <v>22.998673153471916</v>
      </c>
      <c r="HQ24" s="35">
        <v>30.517470145953119</v>
      </c>
      <c r="HR24" s="35">
        <v>8.9574468085106389</v>
      </c>
      <c r="HS24" s="35">
        <v>8.4122137404580144</v>
      </c>
      <c r="HT24" s="35">
        <v>66.3</v>
      </c>
      <c r="HU24" s="35">
        <v>89.8</v>
      </c>
      <c r="HV24" s="35">
        <v>16.618075801749271</v>
      </c>
      <c r="HW24" s="35">
        <v>62.390670553935855</v>
      </c>
      <c r="HX24" s="35">
        <v>85.589865399841642</v>
      </c>
      <c r="HY24" s="35">
        <v>69.121140142517817</v>
      </c>
      <c r="HZ24" s="35">
        <v>9.2636579572446553</v>
      </c>
      <c r="IA24" s="35">
        <v>95.27</v>
      </c>
      <c r="IB24" s="35">
        <v>100</v>
      </c>
      <c r="IC24" s="35">
        <v>99.324324324324323</v>
      </c>
      <c r="ID24" s="35">
        <v>96.19047619047619</v>
      </c>
      <c r="IE24" s="35">
        <v>93.24</v>
      </c>
      <c r="IF24" s="35">
        <v>46.341459999999998</v>
      </c>
      <c r="IG24" s="35">
        <v>32.926830000000002</v>
      </c>
      <c r="IH24" s="35">
        <v>47.568888000000001</v>
      </c>
      <c r="II24" s="35">
        <v>81.958673507606335</v>
      </c>
      <c r="IJ24" s="35">
        <v>42</v>
      </c>
      <c r="IK24" s="26">
        <v>1706</v>
      </c>
      <c r="IL24" s="35">
        <v>4.4975165562913907E-2</v>
      </c>
      <c r="IM24" s="35">
        <v>-0.98406376718081645</v>
      </c>
      <c r="IN24" s="35">
        <v>-0.98906714725008826</v>
      </c>
      <c r="IO24" s="35">
        <v>-0.99975083967031109</v>
      </c>
      <c r="IP24" s="35">
        <v>-0.95852794744135916</v>
      </c>
      <c r="IQ24" s="35">
        <v>6.6784469999999994</v>
      </c>
      <c r="IR24" s="35">
        <v>18.492000000000001</v>
      </c>
      <c r="IS24" s="35">
        <v>0.52324300000000001</v>
      </c>
      <c r="IT24" s="35">
        <v>132.95749999999998</v>
      </c>
      <c r="IU24" s="35">
        <v>158.9075</v>
      </c>
    </row>
    <row r="25" spans="1:255">
      <c r="A25" s="34" t="s">
        <v>293</v>
      </c>
      <c r="B25" s="34" t="s">
        <v>2</v>
      </c>
      <c r="C25" s="35">
        <v>67.355871080663348</v>
      </c>
      <c r="D25" s="35" t="s">
        <v>566</v>
      </c>
      <c r="E25" s="35">
        <v>74.715596093593788</v>
      </c>
      <c r="F25" s="35">
        <v>78.047572340853009</v>
      </c>
      <c r="G25" s="35">
        <v>69.343869489910148</v>
      </c>
      <c r="H25" s="35">
        <v>68.767300920010939</v>
      </c>
      <c r="I25" s="35">
        <v>46.824234465409816</v>
      </c>
      <c r="J25" s="35">
        <v>66.436653174202334</v>
      </c>
      <c r="K25" s="35">
        <v>66.93704937841845</v>
      </c>
      <c r="L25" s="35">
        <v>76.614499242185445</v>
      </c>
      <c r="M25" s="35">
        <v>95.686936936936945</v>
      </c>
      <c r="N25" s="35">
        <v>68.259080694933274</v>
      </c>
      <c r="O25" s="35">
        <v>47.553573867085767</v>
      </c>
      <c r="P25" s="35">
        <v>93.242436442002898</v>
      </c>
      <c r="Q25" s="35">
        <v>84.835069208016563</v>
      </c>
      <c r="R25" s="35">
        <v>59.363004802428691</v>
      </c>
      <c r="S25" s="35">
        <v>93.739560359459375</v>
      </c>
      <c r="T25" s="35">
        <v>74.25265499350742</v>
      </c>
      <c r="U25" s="35">
        <v>71.095725167519547</v>
      </c>
      <c r="V25" s="35">
        <v>88.493264540454348</v>
      </c>
      <c r="W25" s="35">
        <v>68.10287068777933</v>
      </c>
      <c r="X25" s="35">
        <v>55.802823217979956</v>
      </c>
      <c r="Y25" s="35">
        <v>63.224663835817552</v>
      </c>
      <c r="Z25" s="35">
        <v>68.767300920010939</v>
      </c>
      <c r="AA25" s="35">
        <v>35.651603788994137</v>
      </c>
      <c r="AB25" s="35">
        <v>15.501624370884503</v>
      </c>
      <c r="AC25" s="35">
        <v>35.974081281888871</v>
      </c>
      <c r="AD25" s="35">
        <v>47.672338413075998</v>
      </c>
      <c r="AE25" s="35">
        <v>61.184510101188273</v>
      </c>
      <c r="AF25" s="35">
        <v>84.961248836427075</v>
      </c>
      <c r="AG25" s="35">
        <v>81.251151681669725</v>
      </c>
      <c r="AH25" s="35">
        <v>46.893017770572321</v>
      </c>
      <c r="AI25" s="35">
        <v>71.165790070364949</v>
      </c>
      <c r="AJ25" s="35">
        <v>77.980455610211379</v>
      </c>
      <c r="AK25" s="35">
        <v>64.842159253049076</v>
      </c>
      <c r="AL25" s="35">
        <v>77.996612898819052</v>
      </c>
      <c r="AM25" s="35">
        <v>81.327972389918543</v>
      </c>
      <c r="AN25" s="35">
        <v>17.197327182242443</v>
      </c>
      <c r="AO25" s="35">
        <v>82.277768936270235</v>
      </c>
      <c r="AP25" s="35">
        <v>53.179680979925116</v>
      </c>
      <c r="AQ25" s="35">
        <v>79.469904566075499</v>
      </c>
      <c r="AR25" s="35">
        <v>92.37157642789488</v>
      </c>
      <c r="AS25" s="35">
        <v>58.051334237031682</v>
      </c>
      <c r="AT25" s="35">
        <v>100</v>
      </c>
      <c r="AU25" s="35">
        <v>97.747747747747752</v>
      </c>
      <c r="AV25" s="35">
        <v>85.000000000000014</v>
      </c>
      <c r="AW25" s="35">
        <v>100</v>
      </c>
      <c r="AX25" s="35">
        <v>100</v>
      </c>
      <c r="AY25" s="35">
        <v>100</v>
      </c>
      <c r="AZ25" s="35">
        <v>67.102655100856097</v>
      </c>
      <c r="BA25" s="35">
        <v>65.457802150617752</v>
      </c>
      <c r="BB25" s="35">
        <v>22.80777591452539</v>
      </c>
      <c r="BC25" s="35">
        <v>85.927170308667115</v>
      </c>
      <c r="BD25" s="35">
        <v>26.285139744616835</v>
      </c>
      <c r="BE25" s="35">
        <v>20.257282411169129</v>
      </c>
      <c r="BF25" s="35">
        <v>96.118299445471351</v>
      </c>
      <c r="BG25" s="35">
        <v>100</v>
      </c>
      <c r="BH25" s="35">
        <v>82.142182654126415</v>
      </c>
      <c r="BI25" s="35">
        <v>90.827563113885162</v>
      </c>
      <c r="BJ25" s="35">
        <v>100</v>
      </c>
      <c r="BK25" s="35">
        <v>78.379928315412187</v>
      </c>
      <c r="BL25" s="35">
        <v>73.708922587873417</v>
      </c>
      <c r="BM25" s="35">
        <v>100</v>
      </c>
      <c r="BN25" s="35">
        <v>87.25142592878062</v>
      </c>
      <c r="BO25" s="35">
        <v>100</v>
      </c>
      <c r="BP25" s="35">
        <v>59.725536992840091</v>
      </c>
      <c r="BQ25" s="35">
        <v>77.726482216874672</v>
      </c>
      <c r="BR25" s="35">
        <v>0</v>
      </c>
      <c r="BS25" s="35">
        <v>83.627483239476618</v>
      </c>
      <c r="BT25" s="35">
        <v>94.887053713988678</v>
      </c>
      <c r="BU25" s="35">
        <v>98.268962386719764</v>
      </c>
      <c r="BV25" s="35">
        <v>93.023055536499214</v>
      </c>
      <c r="BW25" s="35">
        <v>98.891246920612573</v>
      </c>
      <c r="BX25" s="35">
        <v>100</v>
      </c>
      <c r="BY25" s="35">
        <v>100</v>
      </c>
      <c r="BZ25" s="35">
        <v>22.757964980522232</v>
      </c>
      <c r="CA25" s="35">
        <v>66.988395500285066</v>
      </c>
      <c r="CB25" s="35">
        <v>70.130229755572586</v>
      </c>
      <c r="CC25" s="35">
        <v>59.973804579563939</v>
      </c>
      <c r="CD25" s="35">
        <v>78.487309437774471</v>
      </c>
      <c r="CE25" s="35">
        <v>67.074559858582376</v>
      </c>
      <c r="CF25" s="35">
        <v>83.920051873338892</v>
      </c>
      <c r="CG25" s="35">
        <v>81.735668934964252</v>
      </c>
      <c r="CH25" s="35">
        <v>95.504299760848369</v>
      </c>
      <c r="CI25" s="35">
        <v>83.54268809105605</v>
      </c>
      <c r="CJ25" s="35">
        <v>92.426701769246407</v>
      </c>
      <c r="CK25" s="35">
        <v>91.649524076689957</v>
      </c>
      <c r="CL25" s="35">
        <v>100</v>
      </c>
      <c r="CM25" s="35">
        <v>91.16477714459954</v>
      </c>
      <c r="CN25" s="35">
        <v>71.922456546230265</v>
      </c>
      <c r="CO25" s="35">
        <v>53.478376276733755</v>
      </c>
      <c r="CP25" s="35">
        <v>50.830235786604227</v>
      </c>
      <c r="CQ25" s="35">
        <v>100</v>
      </c>
      <c r="CR25" s="35">
        <v>71.184180311274332</v>
      </c>
      <c r="CS25" s="35">
        <v>53.356866364621212</v>
      </c>
      <c r="CT25" s="35">
        <v>42.867422978044338</v>
      </c>
      <c r="CU25" s="35">
        <v>79.971496041960592</v>
      </c>
      <c r="CV25" s="35">
        <v>59.476605868358433</v>
      </c>
      <c r="CW25" s="35">
        <v>41.761417826289843</v>
      </c>
      <c r="CX25" s="35">
        <v>71.689135606661367</v>
      </c>
      <c r="CY25" s="35">
        <v>89.734463500079116</v>
      </c>
      <c r="CZ25" s="35">
        <v>69.567379413227059</v>
      </c>
      <c r="DA25" s="35">
        <v>47.000059846726607</v>
      </c>
      <c r="DB25" s="35">
        <v>32.502197136829011</v>
      </c>
      <c r="DC25" s="35">
        <v>38.801010441159271</v>
      </c>
      <c r="DD25" s="35">
        <v>15.90188840015205</v>
      </c>
      <c r="DE25" s="35">
        <v>5.3509614899252949</v>
      </c>
      <c r="DF25" s="35">
        <v>15.485791989083989</v>
      </c>
      <c r="DG25" s="35">
        <v>25.26785560437667</v>
      </c>
      <c r="DH25" s="35">
        <v>30.545401523758546</v>
      </c>
      <c r="DI25" s="35">
        <v>32.243642944544447</v>
      </c>
      <c r="DJ25" s="35">
        <v>34.942552782252108</v>
      </c>
      <c r="DK25" s="35">
        <v>46.164727877000367</v>
      </c>
      <c r="DL25" s="35">
        <v>32.43386704813247</v>
      </c>
      <c r="DM25" s="35">
        <v>52.371679594245158</v>
      </c>
      <c r="DN25" s="35">
        <v>64.636542239685653</v>
      </c>
      <c r="DO25" s="35">
        <v>41.247264770240697</v>
      </c>
      <c r="DP25" s="35">
        <v>33.369313244853807</v>
      </c>
      <c r="DQ25" s="35">
        <v>70.414329261880511</v>
      </c>
      <c r="DR25" s="35">
        <v>100</v>
      </c>
      <c r="DS25" s="35">
        <v>90.608295922348304</v>
      </c>
      <c r="DT25" s="35">
        <v>11.530612076858727</v>
      </c>
      <c r="DU25" s="35">
        <v>77.311999999999998</v>
      </c>
      <c r="DV25" s="35">
        <v>97.107438016528917</v>
      </c>
      <c r="DW25" s="35">
        <v>77.561653351858581</v>
      </c>
      <c r="DX25" s="35">
        <v>89.889668942780119</v>
      </c>
      <c r="DY25" s="35">
        <v>82.935483870967758</v>
      </c>
      <c r="DZ25" s="35">
        <v>97.727276962809654</v>
      </c>
      <c r="EA25" s="35">
        <v>100</v>
      </c>
      <c r="EB25" s="35">
        <v>88.74670101491175</v>
      </c>
      <c r="EC25" s="35">
        <v>1.0329321122969179</v>
      </c>
      <c r="ED25" s="35">
        <v>100</v>
      </c>
      <c r="EE25" s="35">
        <v>100</v>
      </c>
      <c r="EF25" s="35">
        <v>15.065301028088474</v>
      </c>
      <c r="EG25" s="35">
        <v>31.02993678711859</v>
      </c>
      <c r="EH25" s="35">
        <v>41.693247022860334</v>
      </c>
      <c r="EI25" s="35">
        <v>100</v>
      </c>
      <c r="EJ25" s="35">
        <v>46.676604014794208</v>
      </c>
      <c r="EK25" s="35">
        <v>84.600003453277523</v>
      </c>
      <c r="EL25" s="35">
        <v>93.407391562166183</v>
      </c>
      <c r="EM25" s="35">
        <v>100</v>
      </c>
      <c r="EN25" s="35">
        <v>17.240297922383366</v>
      </c>
      <c r="EO25" s="35">
        <v>60.581257413997669</v>
      </c>
      <c r="EP25" s="35">
        <v>11.281297542611073</v>
      </c>
      <c r="EQ25" s="35">
        <v>278.16456512209589</v>
      </c>
      <c r="ER25" s="35">
        <v>209.50981150563422</v>
      </c>
      <c r="ES25" s="35">
        <v>155.0372605141693</v>
      </c>
      <c r="ET25" s="35">
        <v>117.6478172300869</v>
      </c>
      <c r="EU25" s="35">
        <v>65.109202960212471</v>
      </c>
      <c r="EV25" s="35">
        <v>68.454102412477724</v>
      </c>
      <c r="EW25" s="35">
        <v>-1.3069910366587152</v>
      </c>
      <c r="EX25" s="35">
        <v>78.139758920838233</v>
      </c>
      <c r="EY25" s="35">
        <v>8.1652683964662032</v>
      </c>
      <c r="EZ25" s="35">
        <v>100</v>
      </c>
      <c r="FA25" s="35">
        <v>98</v>
      </c>
      <c r="FB25" s="35">
        <v>88.000000000000014</v>
      </c>
      <c r="FC25" s="35">
        <v>100</v>
      </c>
      <c r="FD25" s="35">
        <v>100</v>
      </c>
      <c r="FE25" s="35">
        <v>100</v>
      </c>
      <c r="FF25" s="35">
        <v>65.298584049749806</v>
      </c>
      <c r="FG25" s="35">
        <v>51.011968516826663</v>
      </c>
      <c r="FH25" s="35">
        <v>16.080687996855634</v>
      </c>
      <c r="FI25" s="35">
        <v>73.118359040000001</v>
      </c>
      <c r="FJ25" s="35">
        <v>37148.800590753206</v>
      </c>
      <c r="FK25" s="35">
        <v>51811.783564696627</v>
      </c>
      <c r="FL25" s="35">
        <v>6.4</v>
      </c>
      <c r="FM25" s="35">
        <v>100</v>
      </c>
      <c r="FN25" s="35">
        <v>34.69</v>
      </c>
      <c r="FO25" s="35">
        <v>34.686334274015067</v>
      </c>
      <c r="FP25" s="35">
        <v>1</v>
      </c>
      <c r="FQ25" s="35">
        <v>81.86</v>
      </c>
      <c r="FR25" s="26">
        <v>10981380.605749961</v>
      </c>
      <c r="FS25" s="35">
        <v>1</v>
      </c>
      <c r="FT25" s="31">
        <v>6.1661785108678888</v>
      </c>
      <c r="FU25" s="35">
        <v>3</v>
      </c>
      <c r="FV25" s="35">
        <v>67.900000000000006</v>
      </c>
      <c r="FW25" s="35">
        <v>147.20505509156899</v>
      </c>
      <c r="FX25" s="26">
        <v>6692252</v>
      </c>
      <c r="FY25" s="35">
        <v>92.423765681218114</v>
      </c>
      <c r="FZ25" s="35">
        <v>98.269422821730032</v>
      </c>
      <c r="GA25" s="35">
        <v>99.749647728360941</v>
      </c>
      <c r="GB25" s="35">
        <v>97.692107747239973</v>
      </c>
      <c r="GC25" s="35">
        <v>99.177804834671733</v>
      </c>
      <c r="GD25" s="35">
        <v>100</v>
      </c>
      <c r="GE25" s="35">
        <v>100</v>
      </c>
      <c r="GF25" s="35">
        <v>7210.2194494404475</v>
      </c>
      <c r="GG25" s="35">
        <v>68.250377611551528</v>
      </c>
      <c r="GH25" s="35">
        <v>86.0238236519304</v>
      </c>
      <c r="GI25" s="35">
        <v>81.984015463778931</v>
      </c>
      <c r="GJ25" s="35">
        <v>78.487309437774471</v>
      </c>
      <c r="GK25" s="35">
        <v>78.657645530162327</v>
      </c>
      <c r="GL25" s="35">
        <v>96.417555541900569</v>
      </c>
      <c r="GM25" s="35">
        <v>94.56029348110151</v>
      </c>
      <c r="GN25" s="35">
        <v>96.688075683857775</v>
      </c>
      <c r="GO25" s="35">
        <v>92.88039004127684</v>
      </c>
      <c r="GP25" s="35">
        <v>95.880756939492244</v>
      </c>
      <c r="GQ25" s="35">
        <v>98.3018112857619</v>
      </c>
      <c r="GR25" s="35">
        <v>100</v>
      </c>
      <c r="GS25" s="35">
        <v>93.95160994441089</v>
      </c>
      <c r="GT25" s="35">
        <v>94.384413081386214</v>
      </c>
      <c r="GU25" s="35">
        <v>94.1762315826915</v>
      </c>
      <c r="GV25" s="35">
        <v>9.0569206153066233</v>
      </c>
      <c r="GW25" s="35">
        <v>25</v>
      </c>
      <c r="GX25" s="35">
        <v>84.116995225522246</v>
      </c>
      <c r="GY25" s="35">
        <v>33.199720918779157</v>
      </c>
      <c r="GZ25" s="35">
        <v>37.507695254251203</v>
      </c>
      <c r="HA25" s="35">
        <v>75.182110252250538</v>
      </c>
      <c r="HB25" s="35">
        <v>51.546391752577314</v>
      </c>
      <c r="HC25" s="35">
        <v>16.587481804949054</v>
      </c>
      <c r="HD25" s="35">
        <v>82.474226804123703</v>
      </c>
      <c r="HE25" s="35">
        <v>81.407062225027687</v>
      </c>
      <c r="HF25" s="35">
        <v>7.458975634012929</v>
      </c>
      <c r="HG25" s="35">
        <v>55.925749643027132</v>
      </c>
      <c r="HH25" s="35">
        <v>5.4081569631693904</v>
      </c>
      <c r="HI25" s="35">
        <v>41.394693400974354</v>
      </c>
      <c r="HJ25" s="35">
        <v>79.42497753818509</v>
      </c>
      <c r="HK25" s="35">
        <v>8.3917340521114099</v>
      </c>
      <c r="HL25" s="35">
        <v>18.526504941599281</v>
      </c>
      <c r="HM25" s="35">
        <v>212.11141060197664</v>
      </c>
      <c r="HN25" s="35">
        <v>5.300988319856244</v>
      </c>
      <c r="HO25" s="35">
        <v>19.892183288409704</v>
      </c>
      <c r="HP25" s="35">
        <v>41.868823000898473</v>
      </c>
      <c r="HQ25" s="35">
        <v>63.306379155435756</v>
      </c>
      <c r="HR25" s="35">
        <v>15.763563677898343</v>
      </c>
      <c r="HS25" s="35">
        <v>14.035286704473849</v>
      </c>
      <c r="HT25" s="35">
        <v>99.2</v>
      </c>
      <c r="HU25" s="35">
        <v>101.7</v>
      </c>
      <c r="HV25" s="35">
        <v>26.48667122351333</v>
      </c>
      <c r="HW25" s="35">
        <v>70.858965595807703</v>
      </c>
      <c r="HX25" s="35">
        <v>100</v>
      </c>
      <c r="HY25" s="35">
        <v>92.547641475255418</v>
      </c>
      <c r="HZ25" s="35">
        <v>8.7928410984711256</v>
      </c>
      <c r="IA25" s="35">
        <v>92.91</v>
      </c>
      <c r="IB25" s="35">
        <v>99.86</v>
      </c>
      <c r="IC25" s="35">
        <v>99.340048627995841</v>
      </c>
      <c r="ID25" s="35">
        <v>98.029556650246306</v>
      </c>
      <c r="IE25" s="35">
        <v>92.12</v>
      </c>
      <c r="IF25" s="35">
        <v>98.78049</v>
      </c>
      <c r="IG25" s="35">
        <v>100</v>
      </c>
      <c r="IH25" s="35">
        <v>91.866010649999993</v>
      </c>
      <c r="II25" s="35">
        <v>46.115706583531541</v>
      </c>
      <c r="IJ25" s="35">
        <v>82</v>
      </c>
      <c r="IK25" s="26">
        <v>5622</v>
      </c>
      <c r="IL25" s="35">
        <v>0.75289241304739596</v>
      </c>
      <c r="IM25" s="35">
        <v>0.88358961333307284</v>
      </c>
      <c r="IN25" s="35">
        <v>4.5857045299339863</v>
      </c>
      <c r="IO25" s="35">
        <v>92.813953488372093</v>
      </c>
      <c r="IP25" s="35">
        <v>14.273684210526316</v>
      </c>
      <c r="IQ25" s="35">
        <v>757.73402999999871</v>
      </c>
      <c r="IR25" s="35">
        <v>698.44169099999965</v>
      </c>
      <c r="IS25" s="35">
        <v>1411.2130249999996</v>
      </c>
      <c r="IT25" s="35">
        <v>129.53149999999999</v>
      </c>
      <c r="IU25" s="35">
        <v>120.60499999999998</v>
      </c>
    </row>
    <row r="26" spans="1:255">
      <c r="A26" s="34" t="s">
        <v>276</v>
      </c>
      <c r="B26" s="34" t="s">
        <v>88</v>
      </c>
      <c r="C26" s="35">
        <v>61.223720183923838</v>
      </c>
      <c r="D26" s="35" t="s">
        <v>189</v>
      </c>
      <c r="E26" s="35">
        <v>68.092842358254117</v>
      </c>
      <c r="F26" s="35">
        <v>65.323991789940465</v>
      </c>
      <c r="G26" s="35">
        <v>66.035562169067077</v>
      </c>
      <c r="H26" s="35">
        <v>74.750276806684553</v>
      </c>
      <c r="I26" s="35">
        <v>52.975831700204566</v>
      </c>
      <c r="J26" s="35">
        <v>40.163816279392243</v>
      </c>
      <c r="K26" s="35">
        <v>73.562519652677722</v>
      </c>
      <c r="L26" s="35">
        <v>76.19019214189818</v>
      </c>
      <c r="M26" s="35">
        <v>85.670045045045057</v>
      </c>
      <c r="N26" s="35">
        <v>50.188142753187535</v>
      </c>
      <c r="O26" s="35">
        <v>30.471944829216469</v>
      </c>
      <c r="P26" s="35">
        <v>92.474209727499698</v>
      </c>
      <c r="Q26" s="35">
        <v>20.875536772252378</v>
      </c>
      <c r="R26" s="35">
        <v>82.969902466451884</v>
      </c>
      <c r="S26" s="35">
        <v>94.725674399441218</v>
      </c>
      <c r="T26" s="35">
        <v>62.724853521616389</v>
      </c>
      <c r="U26" s="35">
        <v>75.466091434966785</v>
      </c>
      <c r="V26" s="35">
        <v>87.311416405597285</v>
      </c>
      <c r="W26" s="35">
        <v>59.59947250559329</v>
      </c>
      <c r="X26" s="35">
        <v>47.49882966795645</v>
      </c>
      <c r="Y26" s="35">
        <v>60.302000831221534</v>
      </c>
      <c r="Z26" s="35">
        <v>74.750276806684553</v>
      </c>
      <c r="AA26" s="35">
        <v>38.249246661281155</v>
      </c>
      <c r="AB26" s="35">
        <v>16.403574744300542</v>
      </c>
      <c r="AC26" s="35">
        <v>60.71676444504908</v>
      </c>
      <c r="AD26" s="35">
        <v>68.663844986145108</v>
      </c>
      <c r="AE26" s="35">
        <v>53.515512779062789</v>
      </c>
      <c r="AF26" s="35">
        <v>80.306046585388756</v>
      </c>
      <c r="AG26" s="35">
        <v>79.374257134957347</v>
      </c>
      <c r="AH26" s="35">
        <v>9.8629892959932679</v>
      </c>
      <c r="AI26" s="35">
        <v>31.254202407226124</v>
      </c>
      <c r="AJ26" s="35">
        <v>83.187003939978553</v>
      </c>
      <c r="AK26" s="35">
        <v>83.157217648089812</v>
      </c>
      <c r="AL26" s="35">
        <v>81.337496284275389</v>
      </c>
      <c r="AM26" s="35">
        <v>48.926227054269319</v>
      </c>
      <c r="AN26" s="35">
        <v>60.593335643403478</v>
      </c>
      <c r="AO26" s="35">
        <v>84.173837346049723</v>
      </c>
      <c r="AP26" s="35">
        <v>65.866192592479521</v>
      </c>
      <c r="AQ26" s="35">
        <v>69.074386501419909</v>
      </c>
      <c r="AR26" s="35">
        <v>81.15612853593197</v>
      </c>
      <c r="AS26" s="35">
        <v>64.854253079659557</v>
      </c>
      <c r="AT26" s="35">
        <v>100</v>
      </c>
      <c r="AU26" s="35">
        <v>92.680180180180187</v>
      </c>
      <c r="AV26" s="35">
        <v>50</v>
      </c>
      <c r="AW26" s="35">
        <v>100</v>
      </c>
      <c r="AX26" s="35">
        <v>100</v>
      </c>
      <c r="AY26" s="35">
        <v>100</v>
      </c>
      <c r="AZ26" s="35">
        <v>65.054754489021221</v>
      </c>
      <c r="BA26" s="35">
        <v>47.044701253546236</v>
      </c>
      <c r="BB26" s="35">
        <v>20.780741537539203</v>
      </c>
      <c r="BC26" s="35">
        <v>18.060516485830991</v>
      </c>
      <c r="BD26" s="35">
        <v>11.696204557022037</v>
      </c>
      <c r="BE26" s="35">
        <v>4.088083411835</v>
      </c>
      <c r="BF26" s="35">
        <v>75.631546518792376</v>
      </c>
      <c r="BG26" s="35">
        <v>100</v>
      </c>
      <c r="BH26" s="35">
        <v>85.329554036975566</v>
      </c>
      <c r="BI26" s="35">
        <v>84.567284873023212</v>
      </c>
      <c r="BJ26" s="35">
        <v>100</v>
      </c>
      <c r="BK26" s="35">
        <v>49.892473118279568</v>
      </c>
      <c r="BL26" s="35">
        <v>18.312192919906529</v>
      </c>
      <c r="BM26" s="35">
        <v>0</v>
      </c>
      <c r="BN26" s="35">
        <v>15.29748105082343</v>
      </c>
      <c r="BO26" s="35">
        <v>87.938461538461539</v>
      </c>
      <c r="BP26" s="35">
        <v>68.556085918854421</v>
      </c>
      <c r="BQ26" s="35">
        <v>80.079830787727118</v>
      </c>
      <c r="BR26" s="35">
        <v>95.305231620764445</v>
      </c>
      <c r="BS26" s="35">
        <v>91.936150846833755</v>
      </c>
      <c r="BT26" s="35">
        <v>97.207187972157399</v>
      </c>
      <c r="BU26" s="35">
        <v>97.453144723619573</v>
      </c>
      <c r="BV26" s="35">
        <v>95.027563580302271</v>
      </c>
      <c r="BW26" s="35">
        <v>92.00432487429309</v>
      </c>
      <c r="BX26" s="35">
        <v>75.588331205918251</v>
      </c>
      <c r="BY26" s="35">
        <v>100</v>
      </c>
      <c r="BZ26" s="35">
        <v>12.58622935893092</v>
      </c>
      <c r="CA26" s="35">
        <v>76.96036885411398</v>
      </c>
      <c r="CB26" s="35">
        <v>77.356298847677479</v>
      </c>
      <c r="CC26" s="35">
        <v>67.508119858204566</v>
      </c>
      <c r="CD26" s="35">
        <v>81.29410553087834</v>
      </c>
      <c r="CE26" s="35">
        <v>85.470018128677623</v>
      </c>
      <c r="CF26" s="35">
        <v>64.207637390248721</v>
      </c>
      <c r="CG26" s="35">
        <v>87.283061148730383</v>
      </c>
      <c r="CH26" s="35">
        <v>94.313144746954052</v>
      </c>
      <c r="CI26" s="35">
        <v>87.988203544179584</v>
      </c>
      <c r="CJ26" s="35">
        <v>88.142496155374786</v>
      </c>
      <c r="CK26" s="35">
        <v>86.196383196260797</v>
      </c>
      <c r="CL26" s="35">
        <v>91.304347826086911</v>
      </c>
      <c r="CM26" s="35">
        <v>89.504799200848097</v>
      </c>
      <c r="CN26" s="35">
        <v>73.758895426343784</v>
      </c>
      <c r="CO26" s="35">
        <v>54.784031006761033</v>
      </c>
      <c r="CP26" s="35">
        <v>78.181053176685495</v>
      </c>
      <c r="CQ26" s="35">
        <v>45.833333333333329</v>
      </c>
      <c r="CR26" s="35">
        <v>63.841915673151895</v>
      </c>
      <c r="CS26" s="35">
        <v>52.896424357136397</v>
      </c>
      <c r="CT26" s="35">
        <v>25.758148973581076</v>
      </c>
      <c r="CU26" s="35">
        <v>76.513290515602833</v>
      </c>
      <c r="CV26" s="35">
        <v>14.128728414442698</v>
      </c>
      <c r="CW26" s="35">
        <v>67.049500878357108</v>
      </c>
      <c r="CX26" s="35">
        <v>83.516483516483518</v>
      </c>
      <c r="CY26" s="35">
        <v>89.730155124620367</v>
      </c>
      <c r="CZ26" s="35">
        <v>76.21981681931743</v>
      </c>
      <c r="DA26" s="35">
        <v>58.300858476115835</v>
      </c>
      <c r="DB26" s="35">
        <v>36.93632456421404</v>
      </c>
      <c r="DC26" s="35">
        <v>39.562168758348264</v>
      </c>
      <c r="DD26" s="35">
        <v>21.343351747313733</v>
      </c>
      <c r="DE26" s="35">
        <v>1.1439925671734341</v>
      </c>
      <c r="DF26" s="35">
        <v>30.379523929598896</v>
      </c>
      <c r="DG26" s="35">
        <v>12.747430733116104</v>
      </c>
      <c r="DH26" s="35">
        <v>74.556113988309875</v>
      </c>
      <c r="DI26" s="35">
        <v>64.664579466364685</v>
      </c>
      <c r="DJ26" s="35">
        <v>50.364289983532764</v>
      </c>
      <c r="DK26" s="35">
        <v>53.28207434198896</v>
      </c>
      <c r="DL26" s="35">
        <v>60.812149944315642</v>
      </c>
      <c r="DM26" s="35">
        <v>68.61596411228777</v>
      </c>
      <c r="DN26" s="35">
        <v>91.944990176817271</v>
      </c>
      <c r="DO26" s="35">
        <v>53.282275711159734</v>
      </c>
      <c r="DP26" s="35">
        <v>46.045626606748854</v>
      </c>
      <c r="DQ26" s="35">
        <v>44.074256889048634</v>
      </c>
      <c r="DR26" s="35">
        <v>93.369523476765565</v>
      </c>
      <c r="DS26" s="35">
        <v>84.088156922750898</v>
      </c>
      <c r="DT26" s="35">
        <v>0</v>
      </c>
      <c r="DU26" s="35">
        <v>68.896000000000001</v>
      </c>
      <c r="DV26" s="35">
        <v>95.867768595041269</v>
      </c>
      <c r="DW26" s="35">
        <v>89.990186457310713</v>
      </c>
      <c r="DX26" s="35">
        <v>71.969826261688596</v>
      </c>
      <c r="DY26" s="35">
        <v>74.806451612903217</v>
      </c>
      <c r="DZ26" s="35">
        <v>90.909089214876133</v>
      </c>
      <c r="EA26" s="35">
        <v>100</v>
      </c>
      <c r="EB26" s="35">
        <v>81.087378723098311</v>
      </c>
      <c r="EC26" s="35">
        <v>4.2490748717697153</v>
      </c>
      <c r="ED26" s="35">
        <v>100</v>
      </c>
      <c r="EE26" s="35">
        <v>100</v>
      </c>
      <c r="EF26" s="35">
        <v>0.83479820491384749</v>
      </c>
      <c r="EG26" s="35">
        <v>7.6800313842946251</v>
      </c>
      <c r="EH26" s="35">
        <v>8.9817487192392225</v>
      </c>
      <c r="EI26" s="35">
        <v>3.9241060100901621</v>
      </c>
      <c r="EJ26" s="35">
        <v>27.894262161428479</v>
      </c>
      <c r="EK26" s="35">
        <v>12.882298744906681</v>
      </c>
      <c r="EL26" s="35">
        <v>22.76817768761838</v>
      </c>
      <c r="EM26" s="35">
        <v>4.5155509171483628</v>
      </c>
      <c r="EN26" s="35">
        <v>36.105775512870771</v>
      </c>
      <c r="EO26" s="35">
        <v>79.999209173586422</v>
      </c>
      <c r="EP26" s="35">
        <v>8.6138208755948931</v>
      </c>
      <c r="EQ26" s="35">
        <v>135.66767879061953</v>
      </c>
      <c r="ER26" s="35">
        <v>183.04369360639146</v>
      </c>
      <c r="ES26" s="35">
        <v>358.5502939466374</v>
      </c>
      <c r="ET26" s="35">
        <v>55.9898356913668</v>
      </c>
      <c r="EU26" s="35">
        <v>58.143290910265527</v>
      </c>
      <c r="EV26" s="35">
        <v>72.318916160238132</v>
      </c>
      <c r="EW26" s="35">
        <v>-2.5409776203079417</v>
      </c>
      <c r="EX26" s="35">
        <v>70.890851529052455</v>
      </c>
      <c r="EY26" s="35">
        <v>9.693261203987916</v>
      </c>
      <c r="EZ26" s="35">
        <v>100</v>
      </c>
      <c r="FA26" s="35">
        <v>93.5</v>
      </c>
      <c r="FB26" s="35">
        <v>60</v>
      </c>
      <c r="FC26" s="35">
        <v>100</v>
      </c>
      <c r="FD26" s="35">
        <v>100</v>
      </c>
      <c r="FE26" s="35">
        <v>100</v>
      </c>
      <c r="FF26" s="35">
        <v>63.305741739315984</v>
      </c>
      <c r="FG26" s="35">
        <v>36.662441151131262</v>
      </c>
      <c r="FH26" s="35">
        <v>14.651521580218914</v>
      </c>
      <c r="FI26" s="35">
        <v>15.368309280000002</v>
      </c>
      <c r="FJ26" s="35">
        <v>19480.0721424726</v>
      </c>
      <c r="FK26" s="35">
        <v>16836.339001012126</v>
      </c>
      <c r="FL26" s="35">
        <v>26.35</v>
      </c>
      <c r="FM26" s="35">
        <v>100</v>
      </c>
      <c r="FN26" s="35">
        <v>39.17</v>
      </c>
      <c r="FO26" s="35">
        <v>29.367718928172138</v>
      </c>
      <c r="FP26" s="35">
        <v>1</v>
      </c>
      <c r="FQ26" s="35">
        <v>61.99</v>
      </c>
      <c r="FR26" s="26">
        <v>3348303.7342911027</v>
      </c>
      <c r="FS26" s="35">
        <v>0</v>
      </c>
      <c r="FT26" s="31">
        <v>1.0810940671960023</v>
      </c>
      <c r="FU26" s="35">
        <v>42.2</v>
      </c>
      <c r="FV26" s="35">
        <v>53.1</v>
      </c>
      <c r="FW26" s="35">
        <v>143.296655203906</v>
      </c>
      <c r="FX26" s="26">
        <v>272700</v>
      </c>
      <c r="FY26" s="35">
        <v>96.018140297835387</v>
      </c>
      <c r="FZ26" s="35">
        <v>98.893570486636008</v>
      </c>
      <c r="GA26" s="35">
        <v>99.639767135183817</v>
      </c>
      <c r="GB26" s="35">
        <v>98.144157473223757</v>
      </c>
      <c r="GC26" s="35">
        <v>94.2845196359075</v>
      </c>
      <c r="GD26" s="35">
        <v>75.588331205918251</v>
      </c>
      <c r="GE26" s="35">
        <v>100</v>
      </c>
      <c r="GF26" s="35">
        <v>3987.5918517561427</v>
      </c>
      <c r="GG26" s="35">
        <v>75.032032971223572</v>
      </c>
      <c r="GH26" s="35">
        <v>89.404928197032646</v>
      </c>
      <c r="GI26" s="35">
        <v>83.250195317099198</v>
      </c>
      <c r="GJ26" s="35">
        <v>81.29410553087834</v>
      </c>
      <c r="GK26" s="35">
        <v>90.581628606750471</v>
      </c>
      <c r="GL26" s="35">
        <v>92.235131627883305</v>
      </c>
      <c r="GM26" s="35">
        <v>96.212485695569086</v>
      </c>
      <c r="GN26" s="35">
        <v>95.810567165728528</v>
      </c>
      <c r="GO26" s="35">
        <v>94.803567791497102</v>
      </c>
      <c r="GP26" s="35">
        <v>93.902844898331352</v>
      </c>
      <c r="GQ26" s="35">
        <v>97.19283709251323</v>
      </c>
      <c r="GR26" s="35">
        <v>98.375561467009717</v>
      </c>
      <c r="GS26" s="35">
        <v>93.184682942490184</v>
      </c>
      <c r="GT26" s="35">
        <v>94.751705973977735</v>
      </c>
      <c r="GU26" s="35">
        <v>96.217554919430057</v>
      </c>
      <c r="GV26" s="35">
        <v>45.983798555533866</v>
      </c>
      <c r="GW26" s="35">
        <v>12</v>
      </c>
      <c r="GX26" s="35">
        <v>80.95268727284423</v>
      </c>
      <c r="GY26" s="35">
        <v>32.970956225274193</v>
      </c>
      <c r="GZ26" s="35">
        <v>27.50313595574282</v>
      </c>
      <c r="HA26" s="35">
        <v>72.330280426777449</v>
      </c>
      <c r="HB26" s="35">
        <v>12.244897959183673</v>
      </c>
      <c r="HC26" s="35">
        <v>11.023456790123456</v>
      </c>
      <c r="HD26" s="35">
        <v>89.795918367346943</v>
      </c>
      <c r="HE26" s="35">
        <v>81.405554293617129</v>
      </c>
      <c r="HF26" s="35">
        <v>5.8284762697751873</v>
      </c>
      <c r="HG26" s="35">
        <v>62.68656716417911</v>
      </c>
      <c r="HH26" s="35">
        <v>5.6011205097220698</v>
      </c>
      <c r="HI26" s="35">
        <v>41.698035926742207</v>
      </c>
      <c r="HJ26" s="35">
        <v>106.60339139996528</v>
      </c>
      <c r="HK26" s="35">
        <v>1.7940853058626078</v>
      </c>
      <c r="HL26" s="35">
        <v>36.344695873603797</v>
      </c>
      <c r="HM26" s="35">
        <v>107.00850743677297</v>
      </c>
      <c r="HN26" s="35">
        <v>11.516870189247063</v>
      </c>
      <c r="HO26" s="35">
        <v>37.444296544938943</v>
      </c>
      <c r="HP26" s="35">
        <v>55.963886799004577</v>
      </c>
      <c r="HQ26" s="35">
        <v>72.457896869031771</v>
      </c>
      <c r="HR26" s="35">
        <v>12.556834532374101</v>
      </c>
      <c r="HS26" s="35">
        <v>11.598684210526315</v>
      </c>
      <c r="HT26" s="35">
        <v>113.1</v>
      </c>
      <c r="HU26" s="35">
        <v>112.7</v>
      </c>
      <c r="HV26" s="35">
        <v>36.54841093865484</v>
      </c>
      <c r="HW26" s="35">
        <v>48.189209164818919</v>
      </c>
      <c r="HX26" s="35">
        <v>97.341583591153892</v>
      </c>
      <c r="HY26" s="35">
        <v>87.41835682365074</v>
      </c>
      <c r="HZ26" s="35">
        <v>0</v>
      </c>
      <c r="IA26" s="35">
        <v>90.28</v>
      </c>
      <c r="IB26" s="35">
        <v>99.8</v>
      </c>
      <c r="IC26" s="35">
        <v>99.705593719332668</v>
      </c>
      <c r="ID26" s="35">
        <v>95.302713987473908</v>
      </c>
      <c r="IE26" s="35">
        <v>89.6</v>
      </c>
      <c r="IF26" s="35">
        <v>95.121949999999998</v>
      </c>
      <c r="IG26" s="35">
        <v>100</v>
      </c>
      <c r="IH26" s="35">
        <v>88.00524145</v>
      </c>
      <c r="II26" s="35">
        <v>47.866789886487673</v>
      </c>
      <c r="IJ26" s="35">
        <v>82</v>
      </c>
      <c r="IK26" s="26">
        <v>5622</v>
      </c>
      <c r="IL26" s="35">
        <v>4.6067305426843633E-2</v>
      </c>
      <c r="IM26" s="35">
        <v>-0.52181221070052497</v>
      </c>
      <c r="IN26" s="35">
        <v>0.20329785013567106</v>
      </c>
      <c r="IO26" s="35">
        <v>2.1027801179443975</v>
      </c>
      <c r="IP26" s="35">
        <v>8.1276595744680851</v>
      </c>
      <c r="IQ26" s="35">
        <v>119.63741599999992</v>
      </c>
      <c r="IR26" s="35">
        <v>177.24033799999961</v>
      </c>
      <c r="IS26" s="35">
        <v>25.878837999999998</v>
      </c>
      <c r="IT26" s="35">
        <v>119.90633333333332</v>
      </c>
      <c r="IU26" s="35">
        <v>108.32799999999999</v>
      </c>
    </row>
    <row r="27" spans="1:255">
      <c r="A27" s="34" t="s">
        <v>239</v>
      </c>
      <c r="B27" s="34" t="s">
        <v>25</v>
      </c>
      <c r="C27" s="35">
        <v>62.167221516077376</v>
      </c>
      <c r="D27" s="35" t="s">
        <v>189</v>
      </c>
      <c r="E27" s="35">
        <v>64.478604818260038</v>
      </c>
      <c r="F27" s="35">
        <v>62.9933889261888</v>
      </c>
      <c r="G27" s="35">
        <v>67.616643685713711</v>
      </c>
      <c r="H27" s="35">
        <v>76.136776153838909</v>
      </c>
      <c r="I27" s="35">
        <v>53.409115960802566</v>
      </c>
      <c r="J27" s="35">
        <v>48.368799551660231</v>
      </c>
      <c r="K27" s="35">
        <v>80.634547008391351</v>
      </c>
      <c r="L27" s="35">
        <v>71.974140210730042</v>
      </c>
      <c r="M27" s="35">
        <v>73.644411520459002</v>
      </c>
      <c r="N27" s="35">
        <v>55.586150429962863</v>
      </c>
      <c r="O27" s="35">
        <v>40.657919421525044</v>
      </c>
      <c r="P27" s="35">
        <v>64.374460318491828</v>
      </c>
      <c r="Q27" s="35">
        <v>19.599185998908947</v>
      </c>
      <c r="R27" s="35">
        <v>78.084565196358952</v>
      </c>
      <c r="S27" s="35">
        <v>93.700391668240357</v>
      </c>
      <c r="T27" s="35">
        <v>60.589412841246961</v>
      </c>
      <c r="U27" s="35">
        <v>71.65815330581529</v>
      </c>
      <c r="V27" s="35">
        <v>81.738670331704427</v>
      </c>
      <c r="W27" s="35">
        <v>59.334742825277985</v>
      </c>
      <c r="X27" s="35">
        <v>54.579887679099038</v>
      </c>
      <c r="Y27" s="35">
        <v>70.771764286671811</v>
      </c>
      <c r="Z27" s="35">
        <v>76.136776153838909</v>
      </c>
      <c r="AA27" s="35">
        <v>43.63412884518614</v>
      </c>
      <c r="AB27" s="35">
        <v>17.53873534975336</v>
      </c>
      <c r="AC27" s="35">
        <v>50.600137207047368</v>
      </c>
      <c r="AD27" s="35">
        <v>54.170311667211365</v>
      </c>
      <c r="AE27" s="35">
        <v>66.564425166776488</v>
      </c>
      <c r="AF27" s="35">
        <v>87.946957528840713</v>
      </c>
      <c r="AG27" s="35">
        <v>81.201407410250809</v>
      </c>
      <c r="AH27" s="35">
        <v>40.717790697856771</v>
      </c>
      <c r="AI27" s="35">
        <v>23.187200546873115</v>
      </c>
      <c r="AJ27" s="35">
        <v>94.941526084336175</v>
      </c>
      <c r="AK27" s="35">
        <v>89.435708687194222</v>
      </c>
      <c r="AL27" s="35">
        <v>89.067702156138068</v>
      </c>
      <c r="AM27" s="35">
        <v>79.398032659318019</v>
      </c>
      <c r="AN27" s="35">
        <v>44.367245774491892</v>
      </c>
      <c r="AO27" s="35">
        <v>86.597066688869788</v>
      </c>
      <c r="AP27" s="35">
        <v>68.721967350687081</v>
      </c>
      <c r="AQ27" s="35">
        <v>75.516872636449605</v>
      </c>
      <c r="AR27" s="35">
        <v>80.607496285919098</v>
      </c>
      <c r="AS27" s="35">
        <v>68.357698113927768</v>
      </c>
      <c r="AT27" s="35">
        <v>66.666666666666657</v>
      </c>
      <c r="AU27" s="35">
        <v>84.47522522522523</v>
      </c>
      <c r="AV27" s="35">
        <v>75</v>
      </c>
      <c r="AW27" s="35">
        <v>66.666666666666657</v>
      </c>
      <c r="AX27" s="35">
        <v>68.435754189944134</v>
      </c>
      <c r="AY27" s="35">
        <v>100</v>
      </c>
      <c r="AZ27" s="35">
        <v>69.375105848847937</v>
      </c>
      <c r="BA27" s="35">
        <v>38.821638490597458</v>
      </c>
      <c r="BB27" s="35">
        <v>42.988354885030489</v>
      </c>
      <c r="BC27" s="35">
        <v>26.745652925338419</v>
      </c>
      <c r="BD27" s="35">
        <v>26.924566821822083</v>
      </c>
      <c r="BE27" s="35">
        <v>11.931508140226853</v>
      </c>
      <c r="BF27" s="35">
        <v>83.117683302526189</v>
      </c>
      <c r="BG27" s="35">
        <v>83.468511450381683</v>
      </c>
      <c r="BH27" s="35">
        <v>82.540604076982561</v>
      </c>
      <c r="BI27" s="35">
        <v>91.488725746603038</v>
      </c>
      <c r="BJ27" s="35">
        <v>0</v>
      </c>
      <c r="BK27" s="35">
        <v>42.523297491039422</v>
      </c>
      <c r="BL27" s="35">
        <v>16.063446504596353</v>
      </c>
      <c r="BM27" s="35">
        <v>0</v>
      </c>
      <c r="BN27" s="35">
        <v>19.809999999999999</v>
      </c>
      <c r="BO27" s="35">
        <v>92.307692307692307</v>
      </c>
      <c r="BP27" s="35">
        <v>60.143198090692131</v>
      </c>
      <c r="BQ27" s="35">
        <v>72.613134920194483</v>
      </c>
      <c r="BR27" s="35">
        <v>87.274235466856851</v>
      </c>
      <c r="BS27" s="35">
        <v>90.078908903225468</v>
      </c>
      <c r="BT27" s="35">
        <v>98.066975435522011</v>
      </c>
      <c r="BU27" s="35">
        <v>98.524082272929462</v>
      </c>
      <c r="BV27" s="35">
        <v>93.82787638331034</v>
      </c>
      <c r="BW27" s="35">
        <v>88.004115346214505</v>
      </c>
      <c r="BX27" s="35">
        <v>76.22813001622707</v>
      </c>
      <c r="BY27" s="35">
        <v>100</v>
      </c>
      <c r="BZ27" s="35">
        <v>5.5401085075138106</v>
      </c>
      <c r="CA27" s="35">
        <v>68.096682899273603</v>
      </c>
      <c r="CB27" s="35">
        <v>65.936206761341708</v>
      </c>
      <c r="CC27" s="35">
        <v>58.019879855424819</v>
      </c>
      <c r="CD27" s="35">
        <v>80.142474737898212</v>
      </c>
      <c r="CE27" s="35">
        <v>74.413194485112157</v>
      </c>
      <c r="CF27" s="35">
        <v>83.34048109584127</v>
      </c>
      <c r="CG27" s="35">
        <v>79.917089223163543</v>
      </c>
      <c r="CH27" s="35">
        <v>91.28861186334899</v>
      </c>
      <c r="CI27" s="35">
        <v>58.586231766565611</v>
      </c>
      <c r="CJ27" s="35">
        <v>94.163168020855082</v>
      </c>
      <c r="CK27" s="35">
        <v>81.049060908779751</v>
      </c>
      <c r="CL27" s="35">
        <v>100</v>
      </c>
      <c r="CM27" s="35">
        <v>78.708437998001486</v>
      </c>
      <c r="CN27" s="35">
        <v>70.196762872920957</v>
      </c>
      <c r="CO27" s="35">
        <v>60.423658305251259</v>
      </c>
      <c r="CP27" s="35">
        <v>71.747236837249389</v>
      </c>
      <c r="CQ27" s="35">
        <v>45.833333333333329</v>
      </c>
      <c r="CR27" s="35">
        <v>76.965482484057603</v>
      </c>
      <c r="CS27" s="35">
        <v>52.051764450039073</v>
      </c>
      <c r="CT27" s="35">
        <v>34.722416103200452</v>
      </c>
      <c r="CU27" s="35">
        <v>88.199294210851406</v>
      </c>
      <c r="CV27" s="35">
        <v>31.468531468531463</v>
      </c>
      <c r="CW27" s="35">
        <v>70.761888809961718</v>
      </c>
      <c r="CX27" s="35">
        <v>92.657342657342653</v>
      </c>
      <c r="CY27" s="35">
        <v>90.923249891294276</v>
      </c>
      <c r="CZ27" s="35">
        <v>72.920353982300739</v>
      </c>
      <c r="DA27" s="35">
        <v>64.566724587921669</v>
      </c>
      <c r="DB27" s="35">
        <v>44.761105988064145</v>
      </c>
      <c r="DC27" s="35">
        <v>42.507151702308136</v>
      </c>
      <c r="DD27" s="35">
        <v>18.56835188706826</v>
      </c>
      <c r="DE27" s="35">
        <v>4.0105945380225512</v>
      </c>
      <c r="DF27" s="35">
        <v>37.644755420746719</v>
      </c>
      <c r="DG27" s="35">
        <v>9.9312395531758959</v>
      </c>
      <c r="DH27" s="35">
        <v>55.190955106116881</v>
      </c>
      <c r="DI27" s="35">
        <v>48.109319695967756</v>
      </c>
      <c r="DJ27" s="35">
        <v>46.978020732589357</v>
      </c>
      <c r="DK27" s="35">
        <v>52.122253293515499</v>
      </c>
      <c r="DL27" s="35">
        <v>60.3688722985517</v>
      </c>
      <c r="DM27" s="35">
        <v>55.376700095855114</v>
      </c>
      <c r="DN27" s="35">
        <v>65.815324165029466</v>
      </c>
      <c r="DO27" s="35">
        <v>35.120350109409181</v>
      </c>
      <c r="DP27" s="35">
        <v>34.571831026432768</v>
      </c>
      <c r="DQ27" s="35">
        <v>84.200455924209692</v>
      </c>
      <c r="DR27" s="35">
        <v>99.597068626968777</v>
      </c>
      <c r="DS27" s="35">
        <v>91.127869389770993</v>
      </c>
      <c r="DT27" s="35">
        <v>23.324900866500222</v>
      </c>
      <c r="DU27" s="35">
        <v>80.800000000000011</v>
      </c>
      <c r="DV27" s="35">
        <v>95.661157024793525</v>
      </c>
      <c r="DW27" s="35">
        <v>92.967942088934947</v>
      </c>
      <c r="DX27" s="35">
        <v>82.950849820797728</v>
      </c>
      <c r="DY27" s="35">
        <v>87.354838709677423</v>
      </c>
      <c r="DZ27" s="35">
        <v>95.454553925619294</v>
      </c>
      <c r="EA27" s="35">
        <v>100</v>
      </c>
      <c r="EB27" s="35">
        <v>89.668826259784908</v>
      </c>
      <c r="EC27" s="35">
        <v>2.0850642761005704</v>
      </c>
      <c r="ED27" s="35">
        <v>100</v>
      </c>
      <c r="EE27" s="35">
        <v>100</v>
      </c>
      <c r="EF27" s="35">
        <v>11.244224793310256</v>
      </c>
      <c r="EG27" s="35">
        <v>95.598314556999895</v>
      </c>
      <c r="EH27" s="35">
        <v>71.798187872252782</v>
      </c>
      <c r="EI27" s="35">
        <v>24.948226266720898</v>
      </c>
      <c r="EJ27" s="35">
        <v>0</v>
      </c>
      <c r="EK27" s="35">
        <v>8.2647422441365492</v>
      </c>
      <c r="EL27" s="35">
        <v>20.320664848917005</v>
      </c>
      <c r="EM27" s="35">
        <v>18.845257563020176</v>
      </c>
      <c r="EN27" s="35">
        <v>0</v>
      </c>
      <c r="EO27" s="35">
        <v>68.505338078291842</v>
      </c>
      <c r="EP27" s="35">
        <v>2.5916135385891255</v>
      </c>
      <c r="EQ27" s="35">
        <v>86.819053542735716</v>
      </c>
      <c r="ER27" s="35">
        <v>121.8058363136889</v>
      </c>
      <c r="ES27" s="35">
        <v>167.15907323899862</v>
      </c>
      <c r="ET27" s="35">
        <v>79.044212926968328</v>
      </c>
      <c r="EU27" s="35">
        <v>49.240657233193382</v>
      </c>
      <c r="EV27" s="35">
        <v>73.188898223322013</v>
      </c>
      <c r="EW27" s="35">
        <v>-1.77623060082054</v>
      </c>
      <c r="EX27" s="35">
        <v>70.536252728291203</v>
      </c>
      <c r="EY27" s="35">
        <v>10.48016443446091</v>
      </c>
      <c r="EZ27" s="35">
        <v>66.666666666666671</v>
      </c>
      <c r="FA27" s="35">
        <v>86.213999999999999</v>
      </c>
      <c r="FB27" s="35">
        <v>80</v>
      </c>
      <c r="FC27" s="35">
        <v>75</v>
      </c>
      <c r="FD27" s="35">
        <v>71.820448877805489</v>
      </c>
      <c r="FE27" s="35">
        <v>100</v>
      </c>
      <c r="FF27" s="35">
        <v>67.509939411823524</v>
      </c>
      <c r="FG27" s="35">
        <v>30.254119988587096</v>
      </c>
      <c r="FH27" s="35">
        <v>30.309063233299703</v>
      </c>
      <c r="FI27" s="35">
        <v>22.758788009999996</v>
      </c>
      <c r="FJ27" s="35">
        <v>37923.213750064788</v>
      </c>
      <c r="FK27" s="35">
        <v>33802.37836935676</v>
      </c>
      <c r="FL27" s="35">
        <v>19.059999999999999</v>
      </c>
      <c r="FM27" s="35">
        <v>86.14</v>
      </c>
      <c r="FN27" s="35">
        <v>35.25</v>
      </c>
      <c r="FO27" s="35">
        <v>35.248045685101971</v>
      </c>
      <c r="FP27" s="35">
        <v>0</v>
      </c>
      <c r="FQ27" s="35">
        <v>56.85</v>
      </c>
      <c r="FR27" s="26">
        <v>3038450.5289600003</v>
      </c>
      <c r="FS27" s="35">
        <v>0</v>
      </c>
      <c r="FT27" s="31">
        <v>1.4000000000000001</v>
      </c>
      <c r="FU27" s="35">
        <v>28</v>
      </c>
      <c r="FV27" s="35">
        <v>67.2</v>
      </c>
      <c r="FW27" s="35">
        <v>155.697212287257</v>
      </c>
      <c r="FX27" s="26">
        <v>730994</v>
      </c>
      <c r="FY27" s="35">
        <v>95.214687371988234</v>
      </c>
      <c r="FZ27" s="35">
        <v>99.124865005772165</v>
      </c>
      <c r="GA27" s="35">
        <v>99.784009235467167</v>
      </c>
      <c r="GB27" s="35">
        <v>97.873608162961304</v>
      </c>
      <c r="GC27" s="35">
        <v>91.442296950061447</v>
      </c>
      <c r="GD27" s="35">
        <v>76.22813001622707</v>
      </c>
      <c r="GE27" s="35">
        <v>100</v>
      </c>
      <c r="GF27" s="35">
        <v>1755.2271544083344</v>
      </c>
      <c r="GG27" s="35">
        <v>69.004092339090548</v>
      </c>
      <c r="GH27" s="35">
        <v>84.061424728350957</v>
      </c>
      <c r="GI27" s="35">
        <v>81.655648514811048</v>
      </c>
      <c r="GJ27" s="35">
        <v>80.142474737898212</v>
      </c>
      <c r="GK27" s="35">
        <v>83.41456725546989</v>
      </c>
      <c r="GL27" s="35">
        <v>96.294586806551024</v>
      </c>
      <c r="GM27" s="35">
        <v>94.018661823298473</v>
      </c>
      <c r="GN27" s="35">
        <v>93.582432844194301</v>
      </c>
      <c r="GO27" s="35">
        <v>82.083958888646194</v>
      </c>
      <c r="GP27" s="35">
        <v>96.682440569476213</v>
      </c>
      <c r="GQ27" s="35">
        <v>96.14605548420441</v>
      </c>
      <c r="GR27" s="35">
        <v>100</v>
      </c>
      <c r="GS27" s="35">
        <v>88.196652252010111</v>
      </c>
      <c r="GT27" s="35">
        <v>94.039269538706762</v>
      </c>
      <c r="GU27" s="35">
        <v>105.03481920083418</v>
      </c>
      <c r="GV27" s="35">
        <v>37.297376235213939</v>
      </c>
      <c r="GW27" s="35">
        <v>12</v>
      </c>
      <c r="GX27" s="35">
        <v>86.608572598964741</v>
      </c>
      <c r="GY27" s="35">
        <v>32.551297806576542</v>
      </c>
      <c r="GZ27" s="35">
        <v>32.744944698916321</v>
      </c>
      <c r="HA27" s="35">
        <v>81.967213114754102</v>
      </c>
      <c r="HB27" s="35">
        <v>27.27272727272727</v>
      </c>
      <c r="HC27" s="35">
        <v>10.206636500754147</v>
      </c>
      <c r="HD27" s="35">
        <v>95.454545454545453</v>
      </c>
      <c r="HE27" s="35">
        <v>81.823137461952996</v>
      </c>
      <c r="HF27" s="35">
        <v>6.6371681415929205</v>
      </c>
      <c r="HG27" s="35">
        <v>66.43518518518519</v>
      </c>
      <c r="HH27" s="35">
        <v>5.9416379168720219</v>
      </c>
      <c r="HI27" s="35">
        <v>42.871692634407438</v>
      </c>
      <c r="HJ27" s="35">
        <v>92.743131786625526</v>
      </c>
      <c r="HK27" s="35">
        <v>6.289681362368718</v>
      </c>
      <c r="HL27" s="35">
        <v>45.036492019225065</v>
      </c>
      <c r="HM27" s="35">
        <v>83.367946359698578</v>
      </c>
      <c r="HN27" s="35">
        <v>8.7818192606657561</v>
      </c>
      <c r="HO27" s="35">
        <v>28.481575980537592</v>
      </c>
      <c r="HP27" s="35">
        <v>52.868925413872901</v>
      </c>
      <c r="HQ27" s="35">
        <v>70.966593484839493</v>
      </c>
      <c r="HR27" s="35">
        <v>12.606924643584522</v>
      </c>
      <c r="HS27" s="35">
        <v>13.584541062801932</v>
      </c>
      <c r="HT27" s="35">
        <v>99.8</v>
      </c>
      <c r="HU27" s="35">
        <v>96.1</v>
      </c>
      <c r="HV27" s="35">
        <v>27.441161742613922</v>
      </c>
      <c r="HW27" s="35">
        <v>82.724086129193779</v>
      </c>
      <c r="HX27" s="35">
        <v>99.838449111470112</v>
      </c>
      <c r="HY27" s="35">
        <v>92.956381260096933</v>
      </c>
      <c r="HZ27" s="35">
        <v>17.78675282714055</v>
      </c>
      <c r="IA27" s="35">
        <v>94</v>
      </c>
      <c r="IB27" s="35">
        <v>99.79</v>
      </c>
      <c r="IC27" s="35">
        <v>99.793174767321617</v>
      </c>
      <c r="ID27" s="35">
        <v>96.973684210526315</v>
      </c>
      <c r="IE27" s="35">
        <v>93.49</v>
      </c>
      <c r="IF27" s="35">
        <v>97.560980000000001</v>
      </c>
      <c r="IG27" s="35">
        <v>100</v>
      </c>
      <c r="IH27" s="35">
        <v>92.330818449999995</v>
      </c>
      <c r="II27" s="35">
        <v>46.688557729244266</v>
      </c>
      <c r="IJ27" s="35">
        <v>82</v>
      </c>
      <c r="IK27" s="26">
        <v>5622</v>
      </c>
      <c r="IL27" s="35">
        <v>0.56310062182023746</v>
      </c>
      <c r="IM27" s="35">
        <v>4.7698801283133543</v>
      </c>
      <c r="IN27" s="35">
        <v>8.6189069423929094</v>
      </c>
      <c r="IO27" s="35">
        <v>18.726495726495727</v>
      </c>
      <c r="IP27" s="35">
        <v>-1</v>
      </c>
      <c r="IQ27" s="35">
        <v>78.553458000000006</v>
      </c>
      <c r="IR27" s="35">
        <v>159.18171399999983</v>
      </c>
      <c r="IS27" s="35">
        <v>107.09975300000001</v>
      </c>
      <c r="IT27" s="35">
        <v>138.32749999999999</v>
      </c>
      <c r="IU27" s="35">
        <v>115.59499999999998</v>
      </c>
    </row>
    <row r="28" spans="1:255">
      <c r="A28" s="34" t="s">
        <v>273</v>
      </c>
      <c r="B28" s="34" t="s">
        <v>61</v>
      </c>
      <c r="C28" s="35">
        <v>55.499125834302212</v>
      </c>
      <c r="D28" s="35" t="s">
        <v>567</v>
      </c>
      <c r="E28" s="35">
        <v>58.403458750832492</v>
      </c>
      <c r="F28" s="35">
        <v>60.638879368924549</v>
      </c>
      <c r="G28" s="35">
        <v>57.251672979045324</v>
      </c>
      <c r="H28" s="35">
        <v>92.784656423694187</v>
      </c>
      <c r="I28" s="35">
        <v>47.844672266095102</v>
      </c>
      <c r="J28" s="35">
        <v>16.071415217221606</v>
      </c>
      <c r="K28" s="35">
        <v>91.441770255799028</v>
      </c>
      <c r="L28" s="35">
        <v>55.798009856154017</v>
      </c>
      <c r="M28" s="35">
        <v>69.087837837837839</v>
      </c>
      <c r="N28" s="35">
        <v>16.666666666666668</v>
      </c>
      <c r="O28" s="35">
        <v>37.362045677453075</v>
      </c>
      <c r="P28" s="35">
        <v>80.064422211084334</v>
      </c>
      <c r="Q28" s="35">
        <v>7.0765960346635044</v>
      </c>
      <c r="R28" s="35">
        <v>76.087624606925829</v>
      </c>
      <c r="S28" s="35">
        <v>89.933239827432971</v>
      </c>
      <c r="T28" s="35">
        <v>69.458057006675872</v>
      </c>
      <c r="U28" s="35">
        <v>73.026149465014413</v>
      </c>
      <c r="V28" s="35">
        <v>86.313691111343545</v>
      </c>
      <c r="W28" s="35">
        <v>46.162597745963737</v>
      </c>
      <c r="X28" s="35">
        <v>20.802907371034905</v>
      </c>
      <c r="Y28" s="35">
        <v>59.953019201869964</v>
      </c>
      <c r="Z28" s="35">
        <v>92.784656423694187</v>
      </c>
      <c r="AA28" s="35">
        <v>55.564310195192277</v>
      </c>
      <c r="AB28" s="35">
        <v>9.2562831794806293</v>
      </c>
      <c r="AC28" s="35">
        <v>37.782854679326192</v>
      </c>
      <c r="AD28" s="35">
        <v>63.338870700953997</v>
      </c>
      <c r="AE28" s="35">
        <v>46.440421479595742</v>
      </c>
      <c r="AF28" s="35">
        <v>74.685293362021739</v>
      </c>
      <c r="AG28" s="35">
        <v>31.51819463213868</v>
      </c>
      <c r="AH28" s="35">
        <v>2.5430627926253382</v>
      </c>
      <c r="AI28" s="35">
        <v>14.152988226900801</v>
      </c>
      <c r="AJ28" s="35">
        <v>100</v>
      </c>
      <c r="AK28" s="35">
        <v>96.958607913381243</v>
      </c>
      <c r="AL28" s="35">
        <v>95.516221958080308</v>
      </c>
      <c r="AM28" s="35">
        <v>69.980750571974056</v>
      </c>
      <c r="AN28" s="35">
        <v>90.045004500450077</v>
      </c>
      <c r="AO28" s="35">
        <v>96.150036590908442</v>
      </c>
      <c r="AP28" s="35">
        <v>61.587336463514205</v>
      </c>
      <c r="AQ28" s="35">
        <v>40.115822158531309</v>
      </c>
      <c r="AR28" s="35">
        <v>47.709595566977221</v>
      </c>
      <c r="AS28" s="35">
        <v>96.243961758414017</v>
      </c>
      <c r="AT28" s="35">
        <v>33.333333333333329</v>
      </c>
      <c r="AU28" s="35">
        <v>51.351351351351347</v>
      </c>
      <c r="AV28" s="35">
        <v>25</v>
      </c>
      <c r="AW28" s="35">
        <v>100</v>
      </c>
      <c r="AX28" s="35">
        <v>100</v>
      </c>
      <c r="AY28" s="35">
        <v>83.333333333333343</v>
      </c>
      <c r="AZ28" s="35">
        <v>0</v>
      </c>
      <c r="BA28" s="35">
        <v>0</v>
      </c>
      <c r="BB28" s="35">
        <v>0</v>
      </c>
      <c r="BC28" s="35">
        <v>0</v>
      </c>
      <c r="BD28" s="35">
        <v>61.095234970876774</v>
      </c>
      <c r="BE28" s="35">
        <v>50.990902061482466</v>
      </c>
      <c r="BF28" s="35">
        <v>0</v>
      </c>
      <c r="BG28" s="35">
        <v>89.527671755725194</v>
      </c>
      <c r="BH28" s="35">
        <v>66.226669744676528</v>
      </c>
      <c r="BI28" s="35">
        <v>64.503347343935616</v>
      </c>
      <c r="BJ28" s="35">
        <v>100</v>
      </c>
      <c r="BK28" s="35">
        <v>1.9068100358422915</v>
      </c>
      <c r="BL28" s="35">
        <v>26.399574102811723</v>
      </c>
      <c r="BM28" s="35">
        <v>0</v>
      </c>
      <c r="BN28" s="35">
        <v>0</v>
      </c>
      <c r="BO28" s="35">
        <v>86.707692307692312</v>
      </c>
      <c r="BP28" s="35">
        <v>83.353221957040574</v>
      </c>
      <c r="BQ28" s="35">
        <v>34.449505241798803</v>
      </c>
      <c r="BR28" s="35">
        <v>99.840078921171653</v>
      </c>
      <c r="BS28" s="35">
        <v>84.706946919794234</v>
      </c>
      <c r="BT28" s="35">
        <v>97.23944393164534</v>
      </c>
      <c r="BU28" s="35">
        <v>95.858491120414257</v>
      </c>
      <c r="BV28" s="35">
        <v>87.262910926326668</v>
      </c>
      <c r="BW28" s="35">
        <v>84.598406238984296</v>
      </c>
      <c r="BX28" s="35">
        <v>100</v>
      </c>
      <c r="BY28" s="35">
        <v>100</v>
      </c>
      <c r="BZ28" s="35">
        <v>8.3741710200276351</v>
      </c>
      <c r="CA28" s="35">
        <v>56.184192054045354</v>
      </c>
      <c r="CB28" s="35">
        <v>100</v>
      </c>
      <c r="CC28" s="35">
        <v>66.865734638567574</v>
      </c>
      <c r="CD28" s="35">
        <v>68.074222668003998</v>
      </c>
      <c r="CE28" s="35">
        <v>59.540579308783315</v>
      </c>
      <c r="CF28" s="35">
        <v>87.49216812068623</v>
      </c>
      <c r="CG28" s="35">
        <v>100</v>
      </c>
      <c r="CH28" s="35">
        <v>94.895947199010237</v>
      </c>
      <c r="CI28" s="35">
        <v>79.632460895046592</v>
      </c>
      <c r="CJ28" s="35">
        <v>93.641731237971712</v>
      </c>
      <c r="CK28" s="35">
        <v>80.826538684581735</v>
      </c>
      <c r="CL28" s="35">
        <v>100</v>
      </c>
      <c r="CM28" s="35">
        <v>100</v>
      </c>
      <c r="CN28" s="35">
        <v>41.512850874138039</v>
      </c>
      <c r="CO28" s="35">
        <v>59.577214308244862</v>
      </c>
      <c r="CP28" s="35">
        <v>62.243912262979684</v>
      </c>
      <c r="CQ28" s="35">
        <v>16.666666666666664</v>
      </c>
      <c r="CR28" s="35">
        <v>54.305251957349817</v>
      </c>
      <c r="CS28" s="35">
        <v>8.1034701557548825</v>
      </c>
      <c r="CT28" s="35">
        <v>0</v>
      </c>
      <c r="CU28" s="35">
        <v>59.790008175814002</v>
      </c>
      <c r="CV28" s="35">
        <v>0</v>
      </c>
      <c r="CW28" s="35">
        <v>92.44810413462443</v>
      </c>
      <c r="CX28" s="35">
        <v>87.57396449704143</v>
      </c>
      <c r="CY28" s="35">
        <v>100</v>
      </c>
      <c r="CZ28" s="35">
        <v>100</v>
      </c>
      <c r="DA28" s="35">
        <v>78.353969271082605</v>
      </c>
      <c r="DB28" s="35">
        <v>64.451191616491215</v>
      </c>
      <c r="DC28" s="35">
        <v>46.677428773893325</v>
      </c>
      <c r="DD28" s="35">
        <v>9.2613102993057375</v>
      </c>
      <c r="DE28" s="35">
        <v>12.334629101938868</v>
      </c>
      <c r="DF28" s="35">
        <v>0</v>
      </c>
      <c r="DG28" s="35">
        <v>15.429193316677905</v>
      </c>
      <c r="DH28" s="35">
        <v>76.38093869409866</v>
      </c>
      <c r="DI28" s="35">
        <v>12.588925255673825</v>
      </c>
      <c r="DJ28" s="35">
        <v>35.143129273487887</v>
      </c>
      <c r="DK28" s="35">
        <v>27.018425494044436</v>
      </c>
      <c r="DL28" s="35">
        <v>68.321049502526705</v>
      </c>
      <c r="DM28" s="35">
        <v>77.527974075020808</v>
      </c>
      <c r="DN28" s="35">
        <v>35.952848722986239</v>
      </c>
      <c r="DO28" s="35">
        <v>71.553610503282272</v>
      </c>
      <c r="DP28" s="35">
        <v>15.74816299265197</v>
      </c>
      <c r="DQ28" s="35">
        <v>80.067077324014562</v>
      </c>
      <c r="DR28" s="35">
        <v>48.51942293748489</v>
      </c>
      <c r="DS28" s="35">
        <v>87.867444143827299</v>
      </c>
      <c r="DT28" s="35">
        <v>0</v>
      </c>
      <c r="DU28" s="35">
        <v>52.223999999999982</v>
      </c>
      <c r="DV28" s="35">
        <v>100</v>
      </c>
      <c r="DW28" s="35">
        <v>100</v>
      </c>
      <c r="DX28" s="35">
        <v>65.815370035915137</v>
      </c>
      <c r="DY28" s="35">
        <v>55.387096774193559</v>
      </c>
      <c r="DZ28" s="35">
        <v>25.000009318181228</v>
      </c>
      <c r="EA28" s="35">
        <v>32.258070915712466</v>
      </c>
      <c r="EB28" s="35">
        <v>2.6047061645734266</v>
      </c>
      <c r="EC28" s="35">
        <v>60.487443702842988</v>
      </c>
      <c r="ED28" s="35">
        <v>35</v>
      </c>
      <c r="EE28" s="35">
        <v>33.758937691521965</v>
      </c>
      <c r="EF28" s="35">
        <v>1.2408363568891512</v>
      </c>
      <c r="EG28" s="35">
        <v>4.9176124692682688</v>
      </c>
      <c r="EH28" s="35">
        <v>0.58278482867813397</v>
      </c>
      <c r="EI28" s="35">
        <v>0.7171015920703826</v>
      </c>
      <c r="EJ28" s="35">
        <v>5.2569787162207566</v>
      </c>
      <c r="EK28" s="35">
        <v>0.40537689547986649</v>
      </c>
      <c r="EL28" s="35">
        <v>1.1420627600652624</v>
      </c>
      <c r="EM28" s="35">
        <v>0.71216340066702299</v>
      </c>
      <c r="EN28" s="35">
        <v>0</v>
      </c>
      <c r="EO28" s="35">
        <v>68.505338078291842</v>
      </c>
      <c r="EP28" s="35">
        <v>0</v>
      </c>
      <c r="EQ28" s="35">
        <v>28.288543140028288</v>
      </c>
      <c r="ER28" s="35">
        <v>70.721357850070717</v>
      </c>
      <c r="ES28" s="35">
        <v>226.30834512022631</v>
      </c>
      <c r="ET28" s="35">
        <v>14.144271570014144</v>
      </c>
      <c r="EU28" s="35">
        <v>14.144271570014144</v>
      </c>
      <c r="EV28" s="35">
        <v>71.015407166043914</v>
      </c>
      <c r="EW28" s="35">
        <v>-5.9784667053746574</v>
      </c>
      <c r="EX28" s="35">
        <v>49.27327348814292</v>
      </c>
      <c r="EY28" s="35">
        <v>16.743653866442656</v>
      </c>
      <c r="EZ28" s="35">
        <v>33.333333333333336</v>
      </c>
      <c r="FA28" s="35">
        <v>56.8</v>
      </c>
      <c r="FB28" s="35">
        <v>40</v>
      </c>
      <c r="FC28" s="35">
        <v>100</v>
      </c>
      <c r="FD28" s="35">
        <v>100</v>
      </c>
      <c r="FE28" s="35">
        <v>87.5</v>
      </c>
      <c r="FF28" s="35">
        <v>0</v>
      </c>
      <c r="FG28" s="35">
        <v>0</v>
      </c>
      <c r="FH28" s="35">
        <v>0</v>
      </c>
      <c r="FI28" s="35">
        <v>0</v>
      </c>
      <c r="FJ28" s="35">
        <v>79307.471659123054</v>
      </c>
      <c r="FK28" s="35">
        <v>118291.39151343706</v>
      </c>
      <c r="FL28" s="35">
        <v>100</v>
      </c>
      <c r="FM28" s="35">
        <v>91.22</v>
      </c>
      <c r="FN28" s="35">
        <v>12.32</v>
      </c>
      <c r="FO28" s="35">
        <v>12.321772736242721</v>
      </c>
      <c r="FP28" s="35">
        <v>1</v>
      </c>
      <c r="FQ28" s="35">
        <v>28.52</v>
      </c>
      <c r="FR28" s="26">
        <v>4462658.3654743489</v>
      </c>
      <c r="FS28" s="35">
        <v>0</v>
      </c>
      <c r="FT28" s="31">
        <v>0</v>
      </c>
      <c r="FU28" s="35">
        <v>46.2</v>
      </c>
      <c r="FV28" s="35">
        <v>28.3</v>
      </c>
      <c r="FW28" s="35">
        <v>219.07869677929901</v>
      </c>
      <c r="FX28" s="26">
        <v>13916</v>
      </c>
      <c r="FY28" s="35">
        <v>92.890747516989023</v>
      </c>
      <c r="FZ28" s="35">
        <v>98.9022477783586</v>
      </c>
      <c r="GA28" s="35">
        <v>99.424986931521175</v>
      </c>
      <c r="GB28" s="35">
        <v>96.393099843178248</v>
      </c>
      <c r="GC28" s="35">
        <v>89.022477783585998</v>
      </c>
      <c r="GD28" s="35">
        <v>100</v>
      </c>
      <c r="GE28" s="35">
        <v>100</v>
      </c>
      <c r="GF28" s="35">
        <v>2653.1199434229138</v>
      </c>
      <c r="GG28" s="35">
        <v>60.902746244281047</v>
      </c>
      <c r="GH28" s="35">
        <v>100</v>
      </c>
      <c r="GI28" s="35">
        <v>83.142239226453384</v>
      </c>
      <c r="GJ28" s="35">
        <v>68.074222668003998</v>
      </c>
      <c r="GK28" s="35">
        <v>73.774100078011813</v>
      </c>
      <c r="GL28" s="35">
        <v>97.175458863656061</v>
      </c>
      <c r="GM28" s="35">
        <v>100</v>
      </c>
      <c r="GN28" s="35">
        <v>96.239910206810904</v>
      </c>
      <c r="GO28" s="35">
        <v>91.188783742531939</v>
      </c>
      <c r="GP28" s="35">
        <v>96.44170607059273</v>
      </c>
      <c r="GQ28" s="35">
        <v>96.10080240722165</v>
      </c>
      <c r="GR28" s="35">
        <v>100</v>
      </c>
      <c r="GS28" s="35">
        <v>98.033574407432809</v>
      </c>
      <c r="GT28" s="35">
        <v>88.302407221664993</v>
      </c>
      <c r="GU28" s="35">
        <v>103.71144798745426</v>
      </c>
      <c r="GV28" s="35">
        <v>24.466750313676286</v>
      </c>
      <c r="GW28" s="35">
        <v>5</v>
      </c>
      <c r="GX28" s="35">
        <v>76.842655514898055</v>
      </c>
      <c r="GY28" s="35">
        <v>10.716152639832725</v>
      </c>
      <c r="GZ28" s="35">
        <v>12.441191845269211</v>
      </c>
      <c r="HA28" s="35">
        <v>58.539325842696634</v>
      </c>
      <c r="HB28" s="35">
        <v>0</v>
      </c>
      <c r="HC28" s="35">
        <v>5.4351145038167941</v>
      </c>
      <c r="HD28" s="35">
        <v>92.307692307692307</v>
      </c>
      <c r="HE28" s="35">
        <v>85</v>
      </c>
      <c r="HF28" s="35">
        <v>0</v>
      </c>
      <c r="HG28" s="35">
        <v>74.683544303797476</v>
      </c>
      <c r="HH28" s="35">
        <v>6.7985074626865671</v>
      </c>
      <c r="HI28" s="35">
        <v>44.53366275478691</v>
      </c>
      <c r="HJ28" s="35">
        <v>46.257359125315389</v>
      </c>
      <c r="HK28" s="35">
        <v>19.343986543313711</v>
      </c>
      <c r="HL28" s="35">
        <v>0</v>
      </c>
      <c r="HM28" s="35">
        <v>129.52060555088309</v>
      </c>
      <c r="HN28" s="35">
        <v>11.774600504625736</v>
      </c>
      <c r="HO28" s="35">
        <v>9.2514718250630779</v>
      </c>
      <c r="HP28" s="35">
        <v>42.052144659377632</v>
      </c>
      <c r="HQ28" s="35">
        <v>38.687973086627423</v>
      </c>
      <c r="HR28" s="35">
        <v>11.708333333333334</v>
      </c>
      <c r="HS28" s="35">
        <v>10.261904761904763</v>
      </c>
      <c r="HT28" s="35">
        <v>84.6</v>
      </c>
      <c r="HU28" s="35">
        <v>129.4</v>
      </c>
      <c r="HV28" s="35">
        <v>12.5</v>
      </c>
      <c r="HW28" s="35">
        <v>79.166666666666657</v>
      </c>
      <c r="HX28" s="35">
        <v>79.359430604982208</v>
      </c>
      <c r="HY28" s="35">
        <v>90.391459074733092</v>
      </c>
      <c r="HZ28" s="35">
        <v>0</v>
      </c>
      <c r="IA28" s="35">
        <v>85.07</v>
      </c>
      <c r="IB28" s="35">
        <v>100</v>
      </c>
      <c r="IC28" s="35">
        <v>100</v>
      </c>
      <c r="ID28" s="35">
        <v>94.366197183098592</v>
      </c>
      <c r="IE28" s="35">
        <v>83.58</v>
      </c>
      <c r="IF28" s="35">
        <v>59.756100000000004</v>
      </c>
      <c r="IG28" s="35">
        <v>48.78049</v>
      </c>
      <c r="IH28" s="35">
        <v>48.445150699999999</v>
      </c>
      <c r="II28" s="35">
        <v>78.486720657758482</v>
      </c>
      <c r="IJ28" s="35">
        <v>56</v>
      </c>
      <c r="IK28" s="26">
        <v>3028</v>
      </c>
      <c r="IL28" s="35">
        <v>6.6235107227958695E-2</v>
      </c>
      <c r="IM28" s="35">
        <v>-0.68807877645086946</v>
      </c>
      <c r="IN28" s="35">
        <v>-0.921923474663909</v>
      </c>
      <c r="IO28" s="35">
        <v>-0.4329896907216495</v>
      </c>
      <c r="IP28" s="35">
        <v>0.72020725388601037</v>
      </c>
      <c r="IQ28" s="35">
        <v>8.6260329999999996</v>
      </c>
      <c r="IR28" s="35">
        <v>17.675136999999999</v>
      </c>
      <c r="IS28" s="35">
        <v>4.3212010000000003</v>
      </c>
      <c r="IT28" s="35">
        <v>138.32749999999999</v>
      </c>
      <c r="IU28" s="35">
        <v>115.59499999999998</v>
      </c>
    </row>
    <row r="29" spans="1:255">
      <c r="A29" s="34" t="s">
        <v>218</v>
      </c>
      <c r="B29" s="34" t="s">
        <v>6</v>
      </c>
      <c r="C29" s="35">
        <v>58.329062475367763</v>
      </c>
      <c r="D29" s="35" t="s">
        <v>189</v>
      </c>
      <c r="E29" s="35">
        <v>47.071364336048767</v>
      </c>
      <c r="F29" s="35">
        <v>68.824272311191876</v>
      </c>
      <c r="G29" s="35">
        <v>61.508180546197657</v>
      </c>
      <c r="H29" s="35">
        <v>85.374264893985654</v>
      </c>
      <c r="I29" s="35">
        <v>57.889867778503167</v>
      </c>
      <c r="J29" s="35">
        <v>29.306424986279506</v>
      </c>
      <c r="K29" s="35">
        <v>76.917166751252054</v>
      </c>
      <c r="L29" s="35">
        <v>64.443305528502691</v>
      </c>
      <c r="M29" s="35">
        <v>68.406531531531527</v>
      </c>
      <c r="N29" s="35">
        <v>35.913917664877168</v>
      </c>
      <c r="O29" s="35">
        <v>8.2402052274535915</v>
      </c>
      <c r="P29" s="35">
        <v>28.507059312675608</v>
      </c>
      <c r="Q29" s="35">
        <v>32.879128669911303</v>
      </c>
      <c r="R29" s="35">
        <v>84.141857116210403</v>
      </c>
      <c r="S29" s="35">
        <v>91.609436791979107</v>
      </c>
      <c r="T29" s="35">
        <v>66.666666666666657</v>
      </c>
      <c r="U29" s="35">
        <v>70.530395526746318</v>
      </c>
      <c r="V29" s="35">
        <v>78.672602422073652</v>
      </c>
      <c r="W29" s="35">
        <v>27.782385037377693</v>
      </c>
      <c r="X29" s="35">
        <v>64.155350421840765</v>
      </c>
      <c r="Y29" s="35">
        <v>66.400169322949878</v>
      </c>
      <c r="Z29" s="35">
        <v>85.374264893985654</v>
      </c>
      <c r="AA29" s="35">
        <v>50.488428004938669</v>
      </c>
      <c r="AB29" s="35">
        <v>8.0347317763233708</v>
      </c>
      <c r="AC29" s="35">
        <v>70.16587855137584</v>
      </c>
      <c r="AD29" s="35">
        <v>69.317321144999283</v>
      </c>
      <c r="AE29" s="35">
        <v>65.117416122836659</v>
      </c>
      <c r="AF29" s="35">
        <v>84.215431070545193</v>
      </c>
      <c r="AG29" s="35">
        <v>63.108637603971992</v>
      </c>
      <c r="AH29" s="35">
        <v>7.4956193269358984</v>
      </c>
      <c r="AI29" s="35">
        <v>17.315018027930627</v>
      </c>
      <c r="AJ29" s="35">
        <v>73.115763987492997</v>
      </c>
      <c r="AK29" s="35">
        <v>89.972611412368977</v>
      </c>
      <c r="AL29" s="35">
        <v>90.534118638690998</v>
      </c>
      <c r="AM29" s="35">
        <v>85.178959281679255</v>
      </c>
      <c r="AN29" s="35">
        <v>44.258743907516326</v>
      </c>
      <c r="AO29" s="35">
        <v>78.44280327976378</v>
      </c>
      <c r="AP29" s="35">
        <v>76.871531235179845</v>
      </c>
      <c r="AQ29" s="35">
        <v>59.431065138227957</v>
      </c>
      <c r="AR29" s="35">
        <v>64.039414471036309</v>
      </c>
      <c r="AS29" s="35">
        <v>88.541183464735994</v>
      </c>
      <c r="AT29" s="35">
        <v>33.333333333333329</v>
      </c>
      <c r="AU29" s="35">
        <v>71.959459459459453</v>
      </c>
      <c r="AV29" s="35">
        <v>35</v>
      </c>
      <c r="AW29" s="35">
        <v>66.666666666666657</v>
      </c>
      <c r="AX29" s="35">
        <v>100</v>
      </c>
      <c r="AY29" s="35">
        <v>66.666666666666657</v>
      </c>
      <c r="AZ29" s="35">
        <v>55.573047394973109</v>
      </c>
      <c r="BA29" s="35">
        <v>29.480676309155111</v>
      </c>
      <c r="BB29" s="35">
        <v>16.958390925139817</v>
      </c>
      <c r="BC29" s="35">
        <v>10.890807028451139</v>
      </c>
      <c r="BD29" s="35">
        <v>16.30708206989371</v>
      </c>
      <c r="BE29" s="35">
        <v>8.413533612467063</v>
      </c>
      <c r="BF29" s="35">
        <v>0</v>
      </c>
      <c r="BG29" s="35">
        <v>0</v>
      </c>
      <c r="BH29" s="35">
        <v>64.028237250702446</v>
      </c>
      <c r="BI29" s="35">
        <v>50</v>
      </c>
      <c r="BJ29" s="35">
        <v>0</v>
      </c>
      <c r="BK29" s="35">
        <v>84.143369175627242</v>
      </c>
      <c r="BL29" s="35">
        <v>29.290078411366228</v>
      </c>
      <c r="BM29" s="35">
        <v>0</v>
      </c>
      <c r="BN29" s="35">
        <v>18.083067092651756</v>
      </c>
      <c r="BO29" s="35">
        <v>93.323076923076925</v>
      </c>
      <c r="BP29" s="35">
        <v>70.346062052505971</v>
      </c>
      <c r="BQ29" s="35">
        <v>74.919663186818326</v>
      </c>
      <c r="BR29" s="35">
        <v>97.978626302440361</v>
      </c>
      <c r="BS29" s="35">
        <v>69.341772359251195</v>
      </c>
      <c r="BT29" s="35">
        <v>96.841959100178286</v>
      </c>
      <c r="BU29" s="35">
        <v>99.19070656654597</v>
      </c>
      <c r="BV29" s="35">
        <v>98.372860751133288</v>
      </c>
      <c r="BW29" s="35">
        <v>94.299885182786724</v>
      </c>
      <c r="BX29" s="35">
        <v>100</v>
      </c>
      <c r="BY29" s="35">
        <v>100</v>
      </c>
      <c r="BZ29" s="35">
        <v>0</v>
      </c>
      <c r="CA29" s="35">
        <v>66.354940339282834</v>
      </c>
      <c r="CB29" s="35">
        <v>73.702880207977003</v>
      </c>
      <c r="CC29" s="35">
        <v>56.521003921328258</v>
      </c>
      <c r="CD29" s="35">
        <v>54.654656610524199</v>
      </c>
      <c r="CE29" s="35">
        <v>85.216476518694805</v>
      </c>
      <c r="CF29" s="35">
        <v>86.732415562670766</v>
      </c>
      <c r="CG29" s="35">
        <v>93.086123610177637</v>
      </c>
      <c r="CH29" s="35">
        <v>88.26553540463901</v>
      </c>
      <c r="CI29" s="35">
        <v>73.419891819717435</v>
      </c>
      <c r="CJ29" s="35">
        <v>80.926843095562859</v>
      </c>
      <c r="CK29" s="35">
        <v>62.965898377782302</v>
      </c>
      <c r="CL29" s="35">
        <v>87.499999999999986</v>
      </c>
      <c r="CM29" s="35">
        <v>81.947712996385363</v>
      </c>
      <c r="CN29" s="35">
        <v>61.268814072324474</v>
      </c>
      <c r="CO29" s="35">
        <v>21.898452703543377</v>
      </c>
      <c r="CP29" s="35">
        <v>32.282035741923046</v>
      </c>
      <c r="CQ29" s="35">
        <v>29.166666666666668</v>
      </c>
      <c r="CR29" s="35">
        <v>73.163833878992051</v>
      </c>
      <c r="CS29" s="35">
        <v>70.983565575749779</v>
      </c>
      <c r="CT29" s="35">
        <v>48.318651810780459</v>
      </c>
      <c r="CU29" s="35">
        <v>84.340940368235636</v>
      </c>
      <c r="CV29" s="35">
        <v>18.46153846153846</v>
      </c>
      <c r="CW29" s="35">
        <v>75.721275385102345</v>
      </c>
      <c r="CX29" s="35">
        <v>87.07692307692308</v>
      </c>
      <c r="CY29" s="35">
        <v>90.864519903907819</v>
      </c>
      <c r="CZ29" s="35">
        <v>86.881028938906766</v>
      </c>
      <c r="DA29" s="35">
        <v>78.377245839142361</v>
      </c>
      <c r="DB29" s="35">
        <v>49.766406652877407</v>
      </c>
      <c r="DC29" s="35">
        <v>51.210449356999924</v>
      </c>
      <c r="DD29" s="35">
        <v>5.1306460055113181</v>
      </c>
      <c r="DE29" s="35">
        <v>0</v>
      </c>
      <c r="DF29" s="35">
        <v>0</v>
      </c>
      <c r="DG29" s="35">
        <v>27.00828109978216</v>
      </c>
      <c r="DH29" s="35">
        <v>84.425632543623237</v>
      </c>
      <c r="DI29" s="35">
        <v>48.615972181508035</v>
      </c>
      <c r="DJ29" s="35">
        <v>68.538167665231143</v>
      </c>
      <c r="DK29" s="35">
        <v>79.083741815140911</v>
      </c>
      <c r="DL29" s="35">
        <v>81.604448919692459</v>
      </c>
      <c r="DM29" s="35">
        <v>74.709643990019714</v>
      </c>
      <c r="DN29" s="35">
        <v>66.797642436149303</v>
      </c>
      <c r="DO29" s="35">
        <v>54.157549234135658</v>
      </c>
      <c r="DP29" s="35">
        <v>49.954272635045655</v>
      </c>
      <c r="DQ29" s="35">
        <v>40.093439218608786</v>
      </c>
      <c r="DR29" s="35">
        <v>92.451014132664042</v>
      </c>
      <c r="DS29" s="35">
        <v>81.097568631702444</v>
      </c>
      <c r="DT29" s="35">
        <v>61.990785996162344</v>
      </c>
      <c r="DU29" s="35">
        <v>80</v>
      </c>
      <c r="DV29" s="35">
        <v>87.190082644628021</v>
      </c>
      <c r="DW29" s="35">
        <v>100</v>
      </c>
      <c r="DX29" s="35">
        <v>69.725782385517334</v>
      </c>
      <c r="DY29" s="35">
        <v>84.161290322580655</v>
      </c>
      <c r="DZ29" s="35">
        <v>75.000009318181213</v>
      </c>
      <c r="EA29" s="35">
        <v>85.483871394380827</v>
      </c>
      <c r="EB29" s="35">
        <v>34.511805557331407</v>
      </c>
      <c r="EC29" s="35">
        <v>12.701083174163236</v>
      </c>
      <c r="ED29" s="35">
        <v>85</v>
      </c>
      <c r="EE29" s="35">
        <v>85.955056179775283</v>
      </c>
      <c r="EF29" s="35">
        <v>3.0106141418241052</v>
      </c>
      <c r="EG29" s="35">
        <v>10.990598964219814</v>
      </c>
      <c r="EH29" s="35">
        <v>5.5092402096882758</v>
      </c>
      <c r="EI29" s="35">
        <v>13.829290031109107</v>
      </c>
      <c r="EJ29" s="35">
        <v>4.1383532878381901</v>
      </c>
      <c r="EK29" s="35">
        <v>4.0014384675103765</v>
      </c>
      <c r="EL29" s="35">
        <v>9.0432286077946795</v>
      </c>
      <c r="EM29" s="35">
        <v>5.0250849860562319</v>
      </c>
      <c r="EN29" s="35">
        <v>0</v>
      </c>
      <c r="EO29" s="35">
        <v>68.505338078291842</v>
      </c>
      <c r="EP29" s="35">
        <v>13.773630384628628</v>
      </c>
      <c r="EQ29" s="35">
        <v>82.641782307771777</v>
      </c>
      <c r="ER29" s="35">
        <v>110.18904307702903</v>
      </c>
      <c r="ES29" s="35">
        <v>130.84948865397197</v>
      </c>
      <c r="ET29" s="35">
        <v>79.198374711614605</v>
      </c>
      <c r="EU29" s="35">
        <v>79.198374711614605</v>
      </c>
      <c r="EV29" s="35">
        <v>75.671578056907691</v>
      </c>
      <c r="EW29" s="35">
        <v>-3.6856756632516152</v>
      </c>
      <c r="EX29" s="35">
        <v>59.827764588314167</v>
      </c>
      <c r="EY29" s="35">
        <v>15.013545055365341</v>
      </c>
      <c r="EZ29" s="35">
        <v>33.333333333333336</v>
      </c>
      <c r="FA29" s="35">
        <v>75.099999999999994</v>
      </c>
      <c r="FB29" s="35">
        <v>48</v>
      </c>
      <c r="FC29" s="35">
        <v>75</v>
      </c>
      <c r="FD29" s="35">
        <v>100</v>
      </c>
      <c r="FE29" s="35">
        <v>75</v>
      </c>
      <c r="FF29" s="35">
        <v>54.078952625156013</v>
      </c>
      <c r="FG29" s="35">
        <v>22.974607798119997</v>
      </c>
      <c r="FH29" s="35">
        <v>11.956562289013355</v>
      </c>
      <c r="FI29" s="35">
        <v>9.2673590400000005</v>
      </c>
      <c r="FJ29" s="35">
        <v>25064.327719431149</v>
      </c>
      <c r="FK29" s="35">
        <v>26192.680258944249</v>
      </c>
      <c r="FL29" s="35">
        <v>100</v>
      </c>
      <c r="FM29" s="35">
        <v>16.16</v>
      </c>
      <c r="FN29" s="35">
        <v>9.23</v>
      </c>
      <c r="FO29" s="35">
        <v>0</v>
      </c>
      <c r="FP29" s="35">
        <v>0</v>
      </c>
      <c r="FQ29" s="35">
        <v>85.88</v>
      </c>
      <c r="FR29" s="26">
        <v>4860938.9447923321</v>
      </c>
      <c r="FS29" s="35">
        <v>0</v>
      </c>
      <c r="FT29" s="31">
        <v>1.2779552715654952</v>
      </c>
      <c r="FU29" s="35">
        <v>24.7</v>
      </c>
      <c r="FV29" s="35">
        <v>50.1</v>
      </c>
      <c r="FW29" s="35">
        <v>151.86657073682201</v>
      </c>
      <c r="FX29" s="26">
        <v>120141</v>
      </c>
      <c r="FY29" s="35">
        <v>86.243689765947678</v>
      </c>
      <c r="FZ29" s="35">
        <v>98.795318953648462</v>
      </c>
      <c r="GA29" s="35">
        <v>99.873795318953654</v>
      </c>
      <c r="GB29" s="35">
        <v>98.898577329050028</v>
      </c>
      <c r="GC29" s="35">
        <v>95.91555759522717</v>
      </c>
      <c r="GD29" s="35">
        <v>100</v>
      </c>
      <c r="GE29" s="35">
        <v>100</v>
      </c>
      <c r="GF29" s="35">
        <v>0</v>
      </c>
      <c r="GG29" s="35">
        <v>67.819582779345794</v>
      </c>
      <c r="GH29" s="35">
        <v>87.695480057192853</v>
      </c>
      <c r="GI29" s="35">
        <v>81.403754820401957</v>
      </c>
      <c r="GJ29" s="35">
        <v>54.654656610524199</v>
      </c>
      <c r="GK29" s="35">
        <v>90.417282287009101</v>
      </c>
      <c r="GL29" s="35">
        <v>97.014260585783731</v>
      </c>
      <c r="GM29" s="35">
        <v>97.94082475100484</v>
      </c>
      <c r="GN29" s="35">
        <v>91.355371452074422</v>
      </c>
      <c r="GO29" s="35">
        <v>88.501159609095481</v>
      </c>
      <c r="GP29" s="35">
        <v>90.571555889785401</v>
      </c>
      <c r="GQ29" s="35">
        <v>92.468585743569491</v>
      </c>
      <c r="GR29" s="35">
        <v>97.664869608826478</v>
      </c>
      <c r="GS29" s="35">
        <v>89.693230849490106</v>
      </c>
      <c r="GT29" s="35">
        <v>92.253654904106241</v>
      </c>
      <c r="GU29" s="35">
        <v>44.802661771454794</v>
      </c>
      <c r="GV29" s="35">
        <v>-15.985370051635112</v>
      </c>
      <c r="GW29" s="35">
        <v>8</v>
      </c>
      <c r="GX29" s="35">
        <v>84.970169802661772</v>
      </c>
      <c r="GY29" s="35">
        <v>41.957319871500687</v>
      </c>
      <c r="GZ29" s="35">
        <v>40.69527306103717</v>
      </c>
      <c r="HA29" s="35">
        <v>78.785398592240952</v>
      </c>
      <c r="HB29" s="35">
        <v>16</v>
      </c>
      <c r="HC29" s="35">
        <v>9.1154446177847106</v>
      </c>
      <c r="HD29" s="35">
        <v>92</v>
      </c>
      <c r="HE29" s="35">
        <v>81.80258196636774</v>
      </c>
      <c r="HF29" s="35">
        <v>3.215434083601286</v>
      </c>
      <c r="HG29" s="35">
        <v>74.69746974697469</v>
      </c>
      <c r="HH29" s="35">
        <v>6.1594576759253705</v>
      </c>
      <c r="HI29" s="35">
        <v>46.340196142105604</v>
      </c>
      <c r="HJ29" s="35">
        <v>25.625978090766822</v>
      </c>
      <c r="HK29" s="35">
        <v>0</v>
      </c>
      <c r="HL29" s="35">
        <v>0</v>
      </c>
      <c r="HM29" s="35">
        <v>226.72143974960875</v>
      </c>
      <c r="HN29" s="35">
        <v>12.910798122065728</v>
      </c>
      <c r="HO29" s="35">
        <v>28.755868544600936</v>
      </c>
      <c r="HP29" s="35">
        <v>72.574334898278565</v>
      </c>
      <c r="HQ29" s="35">
        <v>105.63380281690141</v>
      </c>
      <c r="HR29" s="35">
        <v>10.207317073170731</v>
      </c>
      <c r="HS29" s="35">
        <v>10.684647302904564</v>
      </c>
      <c r="HT29" s="35">
        <v>100.3</v>
      </c>
      <c r="HU29" s="35">
        <v>113.5</v>
      </c>
      <c r="HV29" s="35">
        <v>39.650872817955111</v>
      </c>
      <c r="HW29" s="35">
        <v>44.763092269326684</v>
      </c>
      <c r="HX29" s="35">
        <v>96.973317403424929</v>
      </c>
      <c r="HY29" s="35">
        <v>85.065710872162484</v>
      </c>
      <c r="HZ29" s="35">
        <v>47.272003185981681</v>
      </c>
      <c r="IA29" s="35">
        <v>93.75</v>
      </c>
      <c r="IB29" s="35">
        <v>99.38</v>
      </c>
      <c r="IC29" s="35">
        <v>100</v>
      </c>
      <c r="ID29" s="35">
        <v>94.961240310077528</v>
      </c>
      <c r="IE29" s="35">
        <v>92.5</v>
      </c>
      <c r="IF29" s="35">
        <v>86.585369999999998</v>
      </c>
      <c r="IG29" s="35">
        <v>89.024389999999997</v>
      </c>
      <c r="IH29" s="35">
        <v>64.528289900000004</v>
      </c>
      <c r="II29" s="35">
        <v>52.468628710705161</v>
      </c>
      <c r="IJ29" s="35">
        <v>76</v>
      </c>
      <c r="IK29" s="26">
        <v>5072</v>
      </c>
      <c r="IL29" s="35">
        <v>0.15413947637392877</v>
      </c>
      <c r="IM29" s="35">
        <v>-0.32255325717814143</v>
      </c>
      <c r="IN29" s="35">
        <v>-0.26191913095956548</v>
      </c>
      <c r="IO29" s="35">
        <v>9.9347826086956523</v>
      </c>
      <c r="IP29" s="35">
        <v>0.35416666666666669</v>
      </c>
      <c r="IQ29" s="35">
        <v>40.621406</v>
      </c>
      <c r="IR29" s="35">
        <v>75.972760999999892</v>
      </c>
      <c r="IS29" s="35">
        <v>28.766881999999999</v>
      </c>
      <c r="IT29" s="35">
        <v>138.32749999999999</v>
      </c>
      <c r="IU29" s="35">
        <v>115.59499999999998</v>
      </c>
    </row>
    <row r="30" spans="1:255">
      <c r="A30" s="34" t="s">
        <v>257</v>
      </c>
      <c r="B30" s="34" t="s">
        <v>43</v>
      </c>
      <c r="C30" s="35">
        <v>60.958352357738669</v>
      </c>
      <c r="D30" s="35" t="s">
        <v>189</v>
      </c>
      <c r="E30" s="35">
        <v>63.807405281128524</v>
      </c>
      <c r="F30" s="35">
        <v>66.384927154429548</v>
      </c>
      <c r="G30" s="35">
        <v>62.835813080438285</v>
      </c>
      <c r="H30" s="35">
        <v>75.068102054555311</v>
      </c>
      <c r="I30" s="35">
        <v>58.42926580747023</v>
      </c>
      <c r="J30" s="35">
        <v>39.224600768410042</v>
      </c>
      <c r="K30" s="35">
        <v>87.564260287975898</v>
      </c>
      <c r="L30" s="35">
        <v>69.399521428852623</v>
      </c>
      <c r="M30" s="35">
        <v>64.121307061251187</v>
      </c>
      <c r="N30" s="35">
        <v>34.108282183227587</v>
      </c>
      <c r="O30" s="35">
        <v>39.441017586363778</v>
      </c>
      <c r="P30" s="35">
        <v>88.210043139100151</v>
      </c>
      <c r="Q30" s="35">
        <v>38.996096962863355</v>
      </c>
      <c r="R30" s="35">
        <v>79.28012192314074</v>
      </c>
      <c r="S30" s="35">
        <v>94.709340944398221</v>
      </c>
      <c r="T30" s="35">
        <v>52.554148787315867</v>
      </c>
      <c r="U30" s="35">
        <v>61.020604445479186</v>
      </c>
      <c r="V30" s="35">
        <v>83.025138611058978</v>
      </c>
      <c r="W30" s="35">
        <v>51.807120316056555</v>
      </c>
      <c r="X30" s="35">
        <v>52.283829770472956</v>
      </c>
      <c r="Y30" s="35">
        <v>66.042372259123752</v>
      </c>
      <c r="Z30" s="35">
        <v>75.068102054555311</v>
      </c>
      <c r="AA30" s="35">
        <v>38.917650136037608</v>
      </c>
      <c r="AB30" s="35">
        <v>59.685393152121904</v>
      </c>
      <c r="AC30" s="35">
        <v>46.159053641324242</v>
      </c>
      <c r="AD30" s="35">
        <v>59.515051662458298</v>
      </c>
      <c r="AE30" s="35">
        <v>62.118529744072781</v>
      </c>
      <c r="AF30" s="35">
        <v>84.179916508806585</v>
      </c>
      <c r="AG30" s="35">
        <v>73.947345680686368</v>
      </c>
      <c r="AH30" s="35">
        <v>18.02579524218411</v>
      </c>
      <c r="AI30" s="35">
        <v>25.700661382359659</v>
      </c>
      <c r="AJ30" s="35">
        <v>95.95971280252941</v>
      </c>
      <c r="AK30" s="35">
        <v>95.007437318323568</v>
      </c>
      <c r="AL30" s="35">
        <v>95.298166664478202</v>
      </c>
      <c r="AM30" s="35">
        <v>91.181427619743374</v>
      </c>
      <c r="AN30" s="35">
        <v>59.207391656160027</v>
      </c>
      <c r="AO30" s="35">
        <v>88.731425666620822</v>
      </c>
      <c r="AP30" s="35">
        <v>65.00300648918585</v>
      </c>
      <c r="AQ30" s="35">
        <v>72.063001643849148</v>
      </c>
      <c r="AR30" s="35">
        <v>74.413475654216086</v>
      </c>
      <c r="AS30" s="35">
        <v>68.851456690345401</v>
      </c>
      <c r="AT30" s="35">
        <v>66.666666666666657</v>
      </c>
      <c r="AU30" s="35">
        <v>51.801801801801808</v>
      </c>
      <c r="AV30" s="35">
        <v>44.999999999999993</v>
      </c>
      <c r="AW30" s="35">
        <v>66.666666666666657</v>
      </c>
      <c r="AX30" s="35">
        <v>93.016759776536318</v>
      </c>
      <c r="AY30" s="35">
        <v>33.333333333333329</v>
      </c>
      <c r="AZ30" s="35">
        <v>78.896709990318143</v>
      </c>
      <c r="BA30" s="35">
        <v>23.917431013290919</v>
      </c>
      <c r="BB30" s="35">
        <v>34.39393657919554</v>
      </c>
      <c r="BC30" s="35">
        <v>0</v>
      </c>
      <c r="BD30" s="35">
        <v>22.970039517407944</v>
      </c>
      <c r="BE30" s="35">
        <v>25.164062738499958</v>
      </c>
      <c r="BF30" s="35">
        <v>70.188950503183406</v>
      </c>
      <c r="BG30" s="35">
        <v>100</v>
      </c>
      <c r="BH30" s="35">
        <v>71.455950919663408</v>
      </c>
      <c r="BI30" s="35">
        <v>81.384221636737166</v>
      </c>
      <c r="BJ30" s="35">
        <v>100</v>
      </c>
      <c r="BK30" s="35">
        <v>60.774193548387103</v>
      </c>
      <c r="BL30" s="35">
        <v>73.283258263086466</v>
      </c>
      <c r="BM30" s="35">
        <v>0</v>
      </c>
      <c r="BN30" s="35">
        <v>21.926936039979854</v>
      </c>
      <c r="BO30" s="35">
        <v>91.569230769230785</v>
      </c>
      <c r="BP30" s="35">
        <v>59.844868735083537</v>
      </c>
      <c r="BQ30" s="35">
        <v>70.248490291048427</v>
      </c>
      <c r="BR30" s="35">
        <v>95.457897897200183</v>
      </c>
      <c r="BS30" s="35">
        <v>85.229183081724003</v>
      </c>
      <c r="BT30" s="35">
        <v>98.537397761120076</v>
      </c>
      <c r="BU30" s="35">
        <v>98.681757752961758</v>
      </c>
      <c r="BV30" s="35">
        <v>92.488973087847015</v>
      </c>
      <c r="BW30" s="35">
        <v>98.609393038338339</v>
      </c>
      <c r="BX30" s="35">
        <v>100</v>
      </c>
      <c r="BY30" s="35">
        <v>56.748466257668717</v>
      </c>
      <c r="BZ30" s="35">
        <v>0.91398010427888776</v>
      </c>
      <c r="CA30" s="35">
        <v>80.462855085668991</v>
      </c>
      <c r="CB30" s="35">
        <v>44.041808818283862</v>
      </c>
      <c r="CC30" s="35">
        <v>51.353155033226948</v>
      </c>
      <c r="CD30" s="35">
        <v>66.272597280165428</v>
      </c>
      <c r="CE30" s="35">
        <v>42.895482792609535</v>
      </c>
      <c r="CF30" s="35">
        <v>81.097727662920377</v>
      </c>
      <c r="CG30" s="35">
        <v>95.864392802834701</v>
      </c>
      <c r="CH30" s="35">
        <v>76.202629171203384</v>
      </c>
      <c r="CI30" s="35">
        <v>86.838962997763943</v>
      </c>
      <c r="CJ30" s="35">
        <v>86.503560288657468</v>
      </c>
      <c r="CK30" s="35">
        <v>78.400103734512314</v>
      </c>
      <c r="CL30" s="35">
        <v>100</v>
      </c>
      <c r="CM30" s="35">
        <v>87.70163213401996</v>
      </c>
      <c r="CN30" s="35">
        <v>52.68982775948016</v>
      </c>
      <c r="CO30" s="35">
        <v>38.304199164741647</v>
      </c>
      <c r="CP30" s="35">
        <v>83.783828450094674</v>
      </c>
      <c r="CQ30" s="35">
        <v>33.333333333333329</v>
      </c>
      <c r="CR30" s="35">
        <v>74.230748852500966</v>
      </c>
      <c r="CS30" s="35">
        <v>52.866317074830008</v>
      </c>
      <c r="CT30" s="35">
        <v>29.754423384087897</v>
      </c>
      <c r="CU30" s="35">
        <v>87.03480750673306</v>
      </c>
      <c r="CV30" s="35">
        <v>6.7873303167420813</v>
      </c>
      <c r="CW30" s="35">
        <v>70.347351213019849</v>
      </c>
      <c r="CX30" s="35">
        <v>100</v>
      </c>
      <c r="CY30" s="35">
        <v>96.122674029335499</v>
      </c>
      <c r="CZ30" s="35">
        <v>63.765541740674983</v>
      </c>
      <c r="DA30" s="35">
        <v>65.316090393655458</v>
      </c>
      <c r="DB30" s="35">
        <v>35.418602097042154</v>
      </c>
      <c r="DC30" s="35">
        <v>42.416698175033055</v>
      </c>
      <c r="DD30" s="35">
        <v>100</v>
      </c>
      <c r="DE30" s="35">
        <v>5.2311257423199846</v>
      </c>
      <c r="DF30" s="35">
        <v>100</v>
      </c>
      <c r="DG30" s="35">
        <v>33.510446866167641</v>
      </c>
      <c r="DH30" s="35">
        <v>60.269822575474166</v>
      </c>
      <c r="DI30" s="35">
        <v>38.567973152307204</v>
      </c>
      <c r="DJ30" s="35">
        <v>37.910199588981484</v>
      </c>
      <c r="DK30" s="35">
        <v>47.888219248534121</v>
      </c>
      <c r="DL30" s="35">
        <v>54.074528000457804</v>
      </c>
      <c r="DM30" s="35">
        <v>56.970636497818973</v>
      </c>
      <c r="DN30" s="35">
        <v>67.387033398821202</v>
      </c>
      <c r="DO30" s="35">
        <v>59.628008752735226</v>
      </c>
      <c r="DP30" s="35">
        <v>25.69233471037078</v>
      </c>
      <c r="DQ30" s="35">
        <v>89.428442595736115</v>
      </c>
      <c r="DR30" s="35">
        <v>97.993496061211914</v>
      </c>
      <c r="DS30" s="35">
        <v>97.478375353045095</v>
      </c>
      <c r="DT30" s="35">
        <v>0</v>
      </c>
      <c r="DU30" s="35">
        <v>72.576000000000022</v>
      </c>
      <c r="DV30" s="35">
        <v>100</v>
      </c>
      <c r="DW30" s="35">
        <v>88.571428571428598</v>
      </c>
      <c r="DX30" s="35">
        <v>82.848928166152618</v>
      </c>
      <c r="DY30" s="35">
        <v>76.90322580645163</v>
      </c>
      <c r="DZ30" s="35">
        <v>81.81817842975228</v>
      </c>
      <c r="EA30" s="35">
        <v>98.387099760665819</v>
      </c>
      <c r="EB30" s="35">
        <v>53.447286348093634</v>
      </c>
      <c r="EC30" s="35">
        <v>10.031509545606447</v>
      </c>
      <c r="ED30" s="35">
        <v>100</v>
      </c>
      <c r="EE30" s="35">
        <v>100</v>
      </c>
      <c r="EF30" s="35">
        <v>4.0612851990265817</v>
      </c>
      <c r="EG30" s="35">
        <v>33.33464841615725</v>
      </c>
      <c r="EH30" s="35">
        <v>29.889282447430976</v>
      </c>
      <c r="EI30" s="35">
        <v>22.843760148305723</v>
      </c>
      <c r="EJ30" s="35">
        <v>0</v>
      </c>
      <c r="EK30" s="35">
        <v>3.4905160631629211</v>
      </c>
      <c r="EL30" s="35">
        <v>10.561254732203496</v>
      </c>
      <c r="EM30" s="35">
        <v>1.7111361244299721</v>
      </c>
      <c r="EN30" s="35">
        <v>34.963413040637668</v>
      </c>
      <c r="EO30" s="35">
        <v>77.776986951364222</v>
      </c>
      <c r="EP30" s="35">
        <v>2.0699648105982198</v>
      </c>
      <c r="EQ30" s="35">
        <v>43.469261022562613</v>
      </c>
      <c r="ER30" s="35">
        <v>72.4487683709377</v>
      </c>
      <c r="ES30" s="35">
        <v>93.148416476919891</v>
      </c>
      <c r="ET30" s="35">
        <v>57.95901469675016</v>
      </c>
      <c r="EU30" s="35">
        <v>41.399296211964398</v>
      </c>
      <c r="EV30" s="35">
        <v>72.055955496127453</v>
      </c>
      <c r="EW30" s="35">
        <v>-2.1862179088138731</v>
      </c>
      <c r="EX30" s="35">
        <v>66.532856486380865</v>
      </c>
      <c r="EY30" s="35">
        <v>10.591066764897484</v>
      </c>
      <c r="EZ30" s="35">
        <v>66.666666666666671</v>
      </c>
      <c r="FA30" s="35">
        <v>57.2</v>
      </c>
      <c r="FB30" s="35">
        <v>56</v>
      </c>
      <c r="FC30" s="35">
        <v>75</v>
      </c>
      <c r="FD30" s="35">
        <v>93.765586034912715</v>
      </c>
      <c r="FE30" s="35">
        <v>50</v>
      </c>
      <c r="FF30" s="35">
        <v>76.775552931672237</v>
      </c>
      <c r="FG30" s="35">
        <v>18.639110965656762</v>
      </c>
      <c r="FH30" s="35">
        <v>24.249543891802688</v>
      </c>
      <c r="FI30" s="35">
        <v>0</v>
      </c>
      <c r="FJ30" s="35">
        <v>33133.867016766715</v>
      </c>
      <c r="FK30" s="35">
        <v>62425.594634237219</v>
      </c>
      <c r="FL30" s="35">
        <v>31.65</v>
      </c>
      <c r="FM30" s="35">
        <v>100</v>
      </c>
      <c r="FN30" s="35">
        <v>19.670000000000002</v>
      </c>
      <c r="FO30" s="35">
        <v>26.663447915935379</v>
      </c>
      <c r="FP30" s="35">
        <v>1</v>
      </c>
      <c r="FQ30" s="35">
        <v>69.58</v>
      </c>
      <c r="FR30" s="26">
        <v>10922728.614341611</v>
      </c>
      <c r="FS30" s="35">
        <v>0</v>
      </c>
      <c r="FT30" s="31">
        <v>1.5496067872777284</v>
      </c>
      <c r="FU30" s="35">
        <v>30.4</v>
      </c>
      <c r="FV30" s="35">
        <v>67.7</v>
      </c>
      <c r="FW30" s="35">
        <v>159.62437246972399</v>
      </c>
      <c r="FX30" s="26">
        <v>263988</v>
      </c>
      <c r="FY30" s="35">
        <v>93.116669709695088</v>
      </c>
      <c r="FZ30" s="35">
        <v>99.251415008216171</v>
      </c>
      <c r="GA30" s="35">
        <v>99.805246180999333</v>
      </c>
      <c r="GB30" s="35">
        <v>97.5716633193354</v>
      </c>
      <c r="GC30" s="35">
        <v>98.977542450246489</v>
      </c>
      <c r="GD30" s="35">
        <v>100</v>
      </c>
      <c r="GE30" s="35">
        <v>56.748466257668717</v>
      </c>
      <c r="GF30" s="35">
        <v>289.56882260401574</v>
      </c>
      <c r="GG30" s="35">
        <v>77.413974206082798</v>
      </c>
      <c r="GH30" s="35">
        <v>73.816954677762709</v>
      </c>
      <c r="GI30" s="35">
        <v>80.535271633128431</v>
      </c>
      <c r="GJ30" s="35">
        <v>66.272597280165428</v>
      </c>
      <c r="GK30" s="35">
        <v>62.984705964917787</v>
      </c>
      <c r="GL30" s="35">
        <v>95.81873715357527</v>
      </c>
      <c r="GM30" s="35">
        <v>98.768282870589786</v>
      </c>
      <c r="GN30" s="35">
        <v>82.468784190331618</v>
      </c>
      <c r="GO30" s="35">
        <v>94.30639398301004</v>
      </c>
      <c r="GP30" s="35">
        <v>93.14618864099053</v>
      </c>
      <c r="GQ30" s="35">
        <v>95.607352155297875</v>
      </c>
      <c r="GR30" s="35">
        <v>100</v>
      </c>
      <c r="GS30" s="35">
        <v>92.351601082740046</v>
      </c>
      <c r="GT30" s="35">
        <v>90.537833739313172</v>
      </c>
      <c r="GU30" s="35">
        <v>70.452194023492183</v>
      </c>
      <c r="GV30" s="35">
        <v>53.548215943759118</v>
      </c>
      <c r="GW30" s="35">
        <v>9</v>
      </c>
      <c r="GX30" s="35">
        <v>85.429979916012414</v>
      </c>
      <c r="GY30" s="35">
        <v>32.955997809019536</v>
      </c>
      <c r="GZ30" s="35">
        <v>29.839936705008824</v>
      </c>
      <c r="HA30" s="35">
        <v>81.006912204683786</v>
      </c>
      <c r="HB30" s="35">
        <v>5.8823529411764701</v>
      </c>
      <c r="HC30" s="35">
        <v>10.297845373891001</v>
      </c>
      <c r="HD30" s="35">
        <v>100</v>
      </c>
      <c r="HE30" s="35">
        <v>83.642935910267425</v>
      </c>
      <c r="HF30" s="35">
        <v>8.8809946714031973</v>
      </c>
      <c r="HG30" s="35">
        <v>66.883500887049081</v>
      </c>
      <c r="HH30" s="35">
        <v>5.5350725409290567</v>
      </c>
      <c r="HI30" s="35">
        <v>42.835644415779853</v>
      </c>
      <c r="HJ30" s="35">
        <v>522.77633851468056</v>
      </c>
      <c r="HK30" s="35">
        <v>8.2037996545768568</v>
      </c>
      <c r="HL30" s="35">
        <v>141.73143350604491</v>
      </c>
      <c r="HM30" s="35">
        <v>281.30397236614851</v>
      </c>
      <c r="HN30" s="35">
        <v>9.4991364421416229</v>
      </c>
      <c r="HO30" s="35">
        <v>23.316062176165804</v>
      </c>
      <c r="HP30" s="35">
        <v>44.581174438687391</v>
      </c>
      <c r="HQ30" s="35">
        <v>65.522452504317798</v>
      </c>
      <c r="HR30" s="35">
        <v>13.318181818181818</v>
      </c>
      <c r="HS30" s="35">
        <v>13.345454545454546</v>
      </c>
      <c r="HT30" s="35">
        <v>100.6</v>
      </c>
      <c r="HU30" s="35">
        <v>118.5</v>
      </c>
      <c r="HV30" s="35">
        <v>20.393120393120391</v>
      </c>
      <c r="HW30" s="35">
        <v>87.223587223587231</v>
      </c>
      <c r="HX30" s="35">
        <v>99.195514383227689</v>
      </c>
      <c r="HY30" s="35">
        <v>97.952218430034137</v>
      </c>
      <c r="HZ30" s="35">
        <v>0</v>
      </c>
      <c r="IA30" s="35">
        <v>91.43</v>
      </c>
      <c r="IB30" s="35">
        <v>100</v>
      </c>
      <c r="IC30" s="35">
        <v>99.663865546218489</v>
      </c>
      <c r="ID30" s="35">
        <v>96.958174904942965</v>
      </c>
      <c r="IE30" s="35">
        <v>90.25</v>
      </c>
      <c r="IF30" s="35">
        <v>90.243899999999996</v>
      </c>
      <c r="IG30" s="35">
        <v>98.78049</v>
      </c>
      <c r="IH30" s="35">
        <v>74.07293605000001</v>
      </c>
      <c r="II30" s="35">
        <v>51.015134212300467</v>
      </c>
      <c r="IJ30" s="35">
        <v>82</v>
      </c>
      <c r="IK30" s="26">
        <v>5622</v>
      </c>
      <c r="IL30" s="35">
        <v>0.20632601484757543</v>
      </c>
      <c r="IM30" s="35">
        <v>1.0223073456511942</v>
      </c>
      <c r="IN30" s="35">
        <v>3.0043103448275863</v>
      </c>
      <c r="IO30" s="35">
        <v>17.0625</v>
      </c>
      <c r="IP30" s="35">
        <v>-1</v>
      </c>
      <c r="IQ30" s="35">
        <v>36.075556999999904</v>
      </c>
      <c r="IR30" s="35">
        <v>87.173300000000012</v>
      </c>
      <c r="IS30" s="35">
        <v>9.9833879999999997</v>
      </c>
      <c r="IT30" s="35">
        <v>120.48916666666665</v>
      </c>
      <c r="IU30" s="35">
        <v>109.73299999999998</v>
      </c>
    </row>
    <row r="31" spans="1:255">
      <c r="A31" s="34" t="s">
        <v>262</v>
      </c>
      <c r="B31" s="34" t="s">
        <v>48</v>
      </c>
      <c r="C31" s="35">
        <v>58.952801112363126</v>
      </c>
      <c r="D31" s="35" t="s">
        <v>189</v>
      </c>
      <c r="E31" s="35">
        <v>69.595603835098359</v>
      </c>
      <c r="F31" s="35">
        <v>70.36977042568185</v>
      </c>
      <c r="G31" s="35">
        <v>63.18793530433836</v>
      </c>
      <c r="H31" s="35">
        <v>68.61428607419974</v>
      </c>
      <c r="I31" s="35">
        <v>49.102810916953459</v>
      </c>
      <c r="J31" s="35">
        <v>32.846400117906995</v>
      </c>
      <c r="K31" s="35">
        <v>84.299233147385465</v>
      </c>
      <c r="L31" s="35">
        <v>73.46023072307149</v>
      </c>
      <c r="M31" s="35">
        <v>67.229729729729726</v>
      </c>
      <c r="N31" s="35">
        <v>87.678852664275794</v>
      </c>
      <c r="O31" s="35">
        <v>32.833262737293808</v>
      </c>
      <c r="P31" s="35">
        <v>72.072314008833871</v>
      </c>
      <c r="Q31" s="35">
        <v>31.760130787599294</v>
      </c>
      <c r="R31" s="35">
        <v>86.908394089831177</v>
      </c>
      <c r="S31" s="35">
        <v>94.061871539953643</v>
      </c>
      <c r="T31" s="35">
        <v>68.748685285343299</v>
      </c>
      <c r="U31" s="35">
        <v>83.796955372978204</v>
      </c>
      <c r="V31" s="35">
        <v>85.533727995078095</v>
      </c>
      <c r="W31" s="35">
        <v>29.276367804796351</v>
      </c>
      <c r="X31" s="35">
        <v>48.371962802047932</v>
      </c>
      <c r="Y31" s="35">
        <v>68.960662546791212</v>
      </c>
      <c r="Z31" s="35">
        <v>68.61428607419974</v>
      </c>
      <c r="AA31" s="35">
        <v>10.774149652991927</v>
      </c>
      <c r="AB31" s="35">
        <v>1.8748078091518152</v>
      </c>
      <c r="AC31" s="35">
        <v>69.934366878643303</v>
      </c>
      <c r="AD31" s="35">
        <v>65.213509533541185</v>
      </c>
      <c r="AE31" s="35">
        <v>78.032608790134077</v>
      </c>
      <c r="AF31" s="35">
        <v>68.787422837258447</v>
      </c>
      <c r="AG31" s="35">
        <v>78.541671190747678</v>
      </c>
      <c r="AH31" s="35">
        <v>3.09971313410969</v>
      </c>
      <c r="AI31" s="35">
        <v>16.897816028863634</v>
      </c>
      <c r="AJ31" s="35">
        <v>85.532112185175009</v>
      </c>
      <c r="AK31" s="35">
        <v>95.195855210955628</v>
      </c>
      <c r="AL31" s="35">
        <v>89.160794782674131</v>
      </c>
      <c r="AM31" s="35">
        <v>76.508387889071415</v>
      </c>
      <c r="AN31" s="35">
        <v>72.176288120250788</v>
      </c>
      <c r="AO31" s="35">
        <v>87.221960696185832</v>
      </c>
      <c r="AP31" s="35">
        <v>77.904764270304412</v>
      </c>
      <c r="AQ31" s="35">
        <v>65.895587221963865</v>
      </c>
      <c r="AR31" s="35">
        <v>66.784791733870634</v>
      </c>
      <c r="AS31" s="35">
        <v>56.716010389218496</v>
      </c>
      <c r="AT31" s="35">
        <v>100</v>
      </c>
      <c r="AU31" s="35">
        <v>77.252252252252248</v>
      </c>
      <c r="AV31" s="35">
        <v>25</v>
      </c>
      <c r="AW31" s="35">
        <v>66.666666666666657</v>
      </c>
      <c r="AX31" s="35">
        <v>100</v>
      </c>
      <c r="AY31" s="35">
        <v>100</v>
      </c>
      <c r="AZ31" s="35">
        <v>91.975176041456237</v>
      </c>
      <c r="BA31" s="35">
        <v>90.184949401551947</v>
      </c>
      <c r="BB31" s="35">
        <v>85.213293653805266</v>
      </c>
      <c r="BC31" s="35">
        <v>71.020844224565536</v>
      </c>
      <c r="BD31" s="35">
        <v>11.879067944352025</v>
      </c>
      <c r="BE31" s="35">
        <v>7.2615089304991995</v>
      </c>
      <c r="BF31" s="35">
        <v>79.359211337030203</v>
      </c>
      <c r="BG31" s="35">
        <v>100</v>
      </c>
      <c r="BH31" s="35">
        <v>88.289256035335498</v>
      </c>
      <c r="BI31" s="35">
        <v>100</v>
      </c>
      <c r="BJ31" s="35">
        <v>0</v>
      </c>
      <c r="BK31" s="35">
        <v>62.121863799283148</v>
      </c>
      <c r="BL31" s="35">
        <v>33.629501836556649</v>
      </c>
      <c r="BM31" s="35">
        <v>0</v>
      </c>
      <c r="BN31" s="35">
        <v>31.289157514557381</v>
      </c>
      <c r="BO31" s="35">
        <v>89.415384615384625</v>
      </c>
      <c r="BP31" s="35">
        <v>65.513126491646773</v>
      </c>
      <c r="BQ31" s="35">
        <v>93.262300666019229</v>
      </c>
      <c r="BR31" s="35">
        <v>99.44276458627408</v>
      </c>
      <c r="BS31" s="35">
        <v>78.601133367814455</v>
      </c>
      <c r="BT31" s="35">
        <v>98.5272272262537</v>
      </c>
      <c r="BU31" s="35">
        <v>99.208232738280472</v>
      </c>
      <c r="BV31" s="35">
        <v>95.202548869524989</v>
      </c>
      <c r="BW31" s="35">
        <v>98.770215497894625</v>
      </c>
      <c r="BX31" s="35">
        <v>100</v>
      </c>
      <c r="BY31" s="35">
        <v>100</v>
      </c>
      <c r="BZ31" s="35">
        <v>6.2460558560299262</v>
      </c>
      <c r="CA31" s="35">
        <v>91.62626616262088</v>
      </c>
      <c r="CB31" s="35">
        <v>100</v>
      </c>
      <c r="CC31" s="35">
        <v>81.552396723939978</v>
      </c>
      <c r="CD31" s="35">
        <v>55.581450233052095</v>
      </c>
      <c r="CE31" s="35">
        <v>90.626924969447572</v>
      </c>
      <c r="CF31" s="35">
        <v>83.394694148808753</v>
      </c>
      <c r="CG31" s="35">
        <v>95.266160315194398</v>
      </c>
      <c r="CH31" s="35">
        <v>80.86303604833067</v>
      </c>
      <c r="CI31" s="35">
        <v>86.519883395067779</v>
      </c>
      <c r="CJ31" s="35">
        <v>77.717315350090772</v>
      </c>
      <c r="CK31" s="35">
        <v>83.456185373691255</v>
      </c>
      <c r="CL31" s="35">
        <v>100</v>
      </c>
      <c r="CM31" s="35">
        <v>85.607127475286532</v>
      </c>
      <c r="CN31" s="35">
        <v>74.840116002963342</v>
      </c>
      <c r="CO31" s="35">
        <v>22.973106371156909</v>
      </c>
      <c r="CP31" s="35">
        <v>31.522663709898808</v>
      </c>
      <c r="CQ31" s="35">
        <v>33.333333333333329</v>
      </c>
      <c r="CR31" s="35">
        <v>45.661792214609072</v>
      </c>
      <c r="CS31" s="35">
        <v>58.78834786842242</v>
      </c>
      <c r="CT31" s="35">
        <v>40.665748323112318</v>
      </c>
      <c r="CU31" s="35">
        <v>81.22758161708677</v>
      </c>
      <c r="CV31" s="35">
        <v>36.057692307692307</v>
      </c>
      <c r="CW31" s="35">
        <v>58.557376262385752</v>
      </c>
      <c r="CX31" s="35">
        <v>100</v>
      </c>
      <c r="CY31" s="35">
        <v>91.508316701068239</v>
      </c>
      <c r="CZ31" s="35">
        <v>49.62962962962942</v>
      </c>
      <c r="DA31" s="35">
        <v>64.704911891901574</v>
      </c>
      <c r="DB31" s="35">
        <v>0</v>
      </c>
      <c r="DC31" s="35">
        <v>21.548299305983853</v>
      </c>
      <c r="DD31" s="35">
        <v>1.1838759167731885</v>
      </c>
      <c r="DE31" s="35">
        <v>3.8581483241081558</v>
      </c>
      <c r="DF31" s="35">
        <v>0</v>
      </c>
      <c r="DG31" s="35">
        <v>2.4572069957259162</v>
      </c>
      <c r="DH31" s="35">
        <v>56.299560273978521</v>
      </c>
      <c r="DI31" s="35">
        <v>67.383722221793121</v>
      </c>
      <c r="DJ31" s="35">
        <v>65.865966679767013</v>
      </c>
      <c r="DK31" s="35">
        <v>90.188218339034577</v>
      </c>
      <c r="DL31" s="35">
        <v>63.270258103790475</v>
      </c>
      <c r="DM31" s="35">
        <v>70.259210896233029</v>
      </c>
      <c r="DN31" s="35">
        <v>56.974459724950876</v>
      </c>
      <c r="DO31" s="35">
        <v>70.350109409190381</v>
      </c>
      <c r="DP31" s="35">
        <v>70.904480741604644</v>
      </c>
      <c r="DQ31" s="35">
        <v>88.343180627514471</v>
      </c>
      <c r="DR31" s="35">
        <v>99.76381200766447</v>
      </c>
      <c r="DS31" s="35">
        <v>97.994933177192621</v>
      </c>
      <c r="DT31" s="35">
        <v>33.156637396694215</v>
      </c>
      <c r="DU31" s="35">
        <v>47.840000000000011</v>
      </c>
      <c r="DV31" s="35">
        <v>96.280991735537043</v>
      </c>
      <c r="DW31" s="35">
        <v>50.183150183150303</v>
      </c>
      <c r="DX31" s="35">
        <v>95.632972267604913</v>
      </c>
      <c r="DY31" s="35">
        <v>54.000000000000028</v>
      </c>
      <c r="DZ31" s="35">
        <v>88.636366177685787</v>
      </c>
      <c r="EA31" s="35">
        <v>98.387099760665819</v>
      </c>
      <c r="EB31" s="35">
        <v>77.730505456236401</v>
      </c>
      <c r="EC31" s="35">
        <v>6.496055749898054</v>
      </c>
      <c r="ED31" s="35">
        <v>100</v>
      </c>
      <c r="EE31" s="35">
        <v>100</v>
      </c>
      <c r="EF31" s="35">
        <v>12.244204028204921</v>
      </c>
      <c r="EG31" s="35">
        <v>2.451070536228193</v>
      </c>
      <c r="EH31" s="35">
        <v>0.76164476518519131</v>
      </c>
      <c r="EI31" s="35">
        <v>4.1646340930145478E-2</v>
      </c>
      <c r="EJ31" s="35">
        <v>0</v>
      </c>
      <c r="EK31" s="35">
        <v>3.5886811617696477</v>
      </c>
      <c r="EL31" s="35">
        <v>9.0365441930128529</v>
      </c>
      <c r="EM31" s="35">
        <v>3.358516711243817</v>
      </c>
      <c r="EN31" s="35">
        <v>0</v>
      </c>
      <c r="EO31" s="35">
        <v>68.505338078291842</v>
      </c>
      <c r="EP31" s="35">
        <v>7.4123489733896673</v>
      </c>
      <c r="EQ31" s="35">
        <v>42.003310849208113</v>
      </c>
      <c r="ER31" s="35">
        <v>121.06836656536457</v>
      </c>
      <c r="ES31" s="35">
        <v>185.3087243347417</v>
      </c>
      <c r="ET31" s="35">
        <v>39.532527858078225</v>
      </c>
      <c r="EU31" s="35">
        <v>46.944876831467894</v>
      </c>
      <c r="EV31" s="35">
        <v>75.986341749303477</v>
      </c>
      <c r="EW31" s="35">
        <v>-2.9183128948527752</v>
      </c>
      <c r="EX31" s="35">
        <v>61.602190872980117</v>
      </c>
      <c r="EY31" s="35">
        <v>7.8653434256749009</v>
      </c>
      <c r="EZ31" s="35">
        <v>100</v>
      </c>
      <c r="FA31" s="35">
        <v>79.8</v>
      </c>
      <c r="FB31" s="35">
        <v>40</v>
      </c>
      <c r="FC31" s="35">
        <v>75</v>
      </c>
      <c r="FD31" s="35">
        <v>100</v>
      </c>
      <c r="FE31" s="35">
        <v>100</v>
      </c>
      <c r="FF31" s="35">
        <v>89.502401271703803</v>
      </c>
      <c r="FG31" s="35">
        <v>70.282100046345008</v>
      </c>
      <c r="FH31" s="35">
        <v>60.079877738477649</v>
      </c>
      <c r="FI31" s="35">
        <v>60.434057920000008</v>
      </c>
      <c r="FJ31" s="35">
        <v>19701.538856274554</v>
      </c>
      <c r="FK31" s="35">
        <v>23700.746341758706</v>
      </c>
      <c r="FL31" s="35">
        <v>22.72</v>
      </c>
      <c r="FM31" s="35">
        <v>100</v>
      </c>
      <c r="FN31" s="35">
        <v>43.33</v>
      </c>
      <c r="FO31" s="35">
        <v>44.042857804397407</v>
      </c>
      <c r="FP31" s="35">
        <v>0</v>
      </c>
      <c r="FQ31" s="35">
        <v>70.52</v>
      </c>
      <c r="FR31" s="26">
        <v>5458865.0819635885</v>
      </c>
      <c r="FS31" s="35">
        <v>0</v>
      </c>
      <c r="FT31" s="31">
        <v>2.2112478808874476</v>
      </c>
      <c r="FU31" s="35">
        <v>37.4</v>
      </c>
      <c r="FV31" s="35">
        <v>58.2</v>
      </c>
      <c r="FW31" s="35">
        <v>121.403441240802</v>
      </c>
      <c r="FX31" s="26">
        <v>36589</v>
      </c>
      <c r="FY31" s="35">
        <v>90.249339498018486</v>
      </c>
      <c r="FZ31" s="35">
        <v>99.248678996036986</v>
      </c>
      <c r="GA31" s="35">
        <v>99.876155878467642</v>
      </c>
      <c r="GB31" s="35">
        <v>98.183619550858651</v>
      </c>
      <c r="GC31" s="35">
        <v>99.091809775429326</v>
      </c>
      <c r="GD31" s="35">
        <v>100</v>
      </c>
      <c r="GE31" s="35">
        <v>100</v>
      </c>
      <c r="GF31" s="35">
        <v>1978.8866646900401</v>
      </c>
      <c r="GG31" s="35">
        <v>85.005892462980697</v>
      </c>
      <c r="GH31" s="35">
        <v>100</v>
      </c>
      <c r="GI31" s="35">
        <v>85.610407196240857</v>
      </c>
      <c r="GJ31" s="35">
        <v>55.581450233052095</v>
      </c>
      <c r="GK31" s="35">
        <v>93.924348803987726</v>
      </c>
      <c r="GL31" s="35">
        <v>96.306089302573398</v>
      </c>
      <c r="GM31" s="35">
        <v>98.590109952498992</v>
      </c>
      <c r="GN31" s="35">
        <v>85.902045759921265</v>
      </c>
      <c r="GO31" s="35">
        <v>94.168356718507169</v>
      </c>
      <c r="GP31" s="35">
        <v>89.089796108309272</v>
      </c>
      <c r="GQ31" s="35">
        <v>96.635578672777214</v>
      </c>
      <c r="GR31" s="35">
        <v>100</v>
      </c>
      <c r="GS31" s="35">
        <v>91.383918238231175</v>
      </c>
      <c r="GT31" s="35">
        <v>94.967953101729421</v>
      </c>
      <c r="GU31" s="35">
        <v>46.482826948480842</v>
      </c>
      <c r="GV31" s="35">
        <v>-17.01061320754717</v>
      </c>
      <c r="GW31" s="35">
        <v>9</v>
      </c>
      <c r="GX31" s="35">
        <v>73.11756935270806</v>
      </c>
      <c r="GY31" s="35">
        <v>35.898282694848085</v>
      </c>
      <c r="GZ31" s="35">
        <v>36.220277410832232</v>
      </c>
      <c r="HA31" s="35">
        <v>76.217948717948715</v>
      </c>
      <c r="HB31" s="35">
        <v>31.25</v>
      </c>
      <c r="HC31" s="35">
        <v>12.891941391941392</v>
      </c>
      <c r="HD31" s="35">
        <v>100</v>
      </c>
      <c r="HE31" s="35">
        <v>82.027910845373881</v>
      </c>
      <c r="HF31" s="35">
        <v>12.345679012345679</v>
      </c>
      <c r="HG31" s="35">
        <v>66.517857142857139</v>
      </c>
      <c r="HH31" s="35">
        <v>3.99373229157723</v>
      </c>
      <c r="HI31" s="35">
        <v>34.519013461727425</v>
      </c>
      <c r="HJ31" s="35">
        <v>5.9130913091309134</v>
      </c>
      <c r="HK31" s="35">
        <v>6.05060506050605</v>
      </c>
      <c r="HL31" s="35">
        <v>0</v>
      </c>
      <c r="HM31" s="35">
        <v>20.627062706270628</v>
      </c>
      <c r="HN31" s="35">
        <v>8.9383938393839379</v>
      </c>
      <c r="HO31" s="35">
        <v>38.916391639163919</v>
      </c>
      <c r="HP31" s="35">
        <v>70.132013201320134</v>
      </c>
      <c r="HQ31" s="35">
        <v>119.91199119911991</v>
      </c>
      <c r="HR31" s="35">
        <v>12.279069767441861</v>
      </c>
      <c r="HS31" s="35">
        <v>11.352201257861635</v>
      </c>
      <c r="HT31" s="35">
        <v>95.3</v>
      </c>
      <c r="HU31" s="35">
        <v>128.30000000000001</v>
      </c>
      <c r="HV31" s="35">
        <v>56.279961649089159</v>
      </c>
      <c r="HW31" s="35">
        <v>86.289549376797709</v>
      </c>
      <c r="HX31" s="35">
        <v>99.905303030303031</v>
      </c>
      <c r="HY31" s="35">
        <v>98.358585858585855</v>
      </c>
      <c r="HZ31" s="35">
        <v>25.28409090909091</v>
      </c>
      <c r="IA31" s="35">
        <v>83.7</v>
      </c>
      <c r="IB31" s="35">
        <v>99.82</v>
      </c>
      <c r="IC31" s="35">
        <v>98.53479853479854</v>
      </c>
      <c r="ID31" s="35">
        <v>98.903508771929822</v>
      </c>
      <c r="IE31" s="35">
        <v>83.15</v>
      </c>
      <c r="IF31" s="35">
        <v>93.902439999999999</v>
      </c>
      <c r="IG31" s="35">
        <v>98.78049</v>
      </c>
      <c r="IH31" s="35">
        <v>86.313170999999997</v>
      </c>
      <c r="II31" s="35">
        <v>49.090196616852218</v>
      </c>
      <c r="IJ31" s="35">
        <v>82</v>
      </c>
      <c r="IK31" s="26">
        <v>5622</v>
      </c>
      <c r="IL31" s="35">
        <v>0.61276931161324222</v>
      </c>
      <c r="IM31" s="35">
        <v>-0.83653687390126164</v>
      </c>
      <c r="IN31" s="35">
        <v>-0.89796135060522408</v>
      </c>
      <c r="IO31" s="35">
        <v>-0.96707034970744321</v>
      </c>
      <c r="IP31" s="35">
        <v>-1</v>
      </c>
      <c r="IQ31" s="35">
        <v>36.948964999999895</v>
      </c>
      <c r="IR31" s="35">
        <v>75.923440999999798</v>
      </c>
      <c r="IS31" s="35">
        <v>19.320757</v>
      </c>
      <c r="IT31" s="35">
        <v>138.32749999999999</v>
      </c>
      <c r="IU31" s="35">
        <v>115.59499999999998</v>
      </c>
    </row>
    <row r="32" spans="1:255">
      <c r="A32" s="34" t="s">
        <v>266</v>
      </c>
      <c r="B32" s="34" t="s">
        <v>89</v>
      </c>
      <c r="C32" s="35">
        <v>55.106556604339943</v>
      </c>
      <c r="D32" s="35" t="s">
        <v>567</v>
      </c>
      <c r="E32" s="35">
        <v>61.333430667027713</v>
      </c>
      <c r="F32" s="35">
        <v>70.75792405080108</v>
      </c>
      <c r="G32" s="35">
        <v>60.004957965855432</v>
      </c>
      <c r="H32" s="35">
        <v>61.98345780491519</v>
      </c>
      <c r="I32" s="35">
        <v>45.884439124368015</v>
      </c>
      <c r="J32" s="35">
        <v>30.675130013072188</v>
      </c>
      <c r="K32" s="35">
        <v>81.922079028668236</v>
      </c>
      <c r="L32" s="35">
        <v>63.515217772511832</v>
      </c>
      <c r="M32" s="35">
        <v>68.710585585585576</v>
      </c>
      <c r="N32" s="35">
        <v>43.027351147020468</v>
      </c>
      <c r="O32" s="35">
        <v>31.732009733450411</v>
      </c>
      <c r="P32" s="35">
        <v>79.093340734929725</v>
      </c>
      <c r="Q32" s="35">
        <v>36.722540354809446</v>
      </c>
      <c r="R32" s="35">
        <v>81.807777313709806</v>
      </c>
      <c r="S32" s="35">
        <v>97.633427053047114</v>
      </c>
      <c r="T32" s="35">
        <v>66.867951481637988</v>
      </c>
      <c r="U32" s="35">
        <v>70.139269941379695</v>
      </c>
      <c r="V32" s="35">
        <v>83.775572221029208</v>
      </c>
      <c r="W32" s="35">
        <v>37.588073635121638</v>
      </c>
      <c r="X32" s="35">
        <v>48.870446509217331</v>
      </c>
      <c r="Y32" s="35">
        <v>59.651427522529275</v>
      </c>
      <c r="Z32" s="35">
        <v>61.98345780491519</v>
      </c>
      <c r="AA32" s="35">
        <v>28.2569562716522</v>
      </c>
      <c r="AB32" s="35">
        <v>1.1887354903638911</v>
      </c>
      <c r="AC32" s="35">
        <v>36.832847758836316</v>
      </c>
      <c r="AD32" s="35">
        <v>52.385399994001311</v>
      </c>
      <c r="AE32" s="35">
        <v>69.857539454206659</v>
      </c>
      <c r="AF32" s="35">
        <v>86.785155777147722</v>
      </c>
      <c r="AG32" s="35">
        <v>68.604388729949179</v>
      </c>
      <c r="AH32" s="35">
        <v>7.1732479012505221</v>
      </c>
      <c r="AI32" s="35">
        <v>16.24775340801687</v>
      </c>
      <c r="AJ32" s="35">
        <v>94.180666214191476</v>
      </c>
      <c r="AK32" s="35">
        <v>86.799275887773163</v>
      </c>
      <c r="AL32" s="35">
        <v>94.658382609251106</v>
      </c>
      <c r="AM32" s="35">
        <v>91.296732111674885</v>
      </c>
      <c r="AN32" s="35">
        <v>28.655024650969896</v>
      </c>
      <c r="AO32" s="35">
        <v>95.942392698148936</v>
      </c>
      <c r="AP32" s="35">
        <v>75.707102335299922</v>
      </c>
      <c r="AQ32" s="35">
        <v>71.25865127849984</v>
      </c>
      <c r="AR32" s="35">
        <v>73.958342304163011</v>
      </c>
      <c r="AS32" s="35">
        <v>63.318659611263037</v>
      </c>
      <c r="AT32" s="35">
        <v>33.333333333333329</v>
      </c>
      <c r="AU32" s="35">
        <v>49.842342342342349</v>
      </c>
      <c r="AV32" s="35">
        <v>25</v>
      </c>
      <c r="AW32" s="35">
        <v>100</v>
      </c>
      <c r="AX32" s="35">
        <v>100</v>
      </c>
      <c r="AY32" s="35">
        <v>100</v>
      </c>
      <c r="AZ32" s="35">
        <v>62.938808170937222</v>
      </c>
      <c r="BA32" s="35">
        <v>19.662371225539495</v>
      </c>
      <c r="BB32" s="35">
        <v>21.644769310174453</v>
      </c>
      <c r="BC32" s="35">
        <v>10.890807028451139</v>
      </c>
      <c r="BD32" s="35">
        <v>18.275799318397677</v>
      </c>
      <c r="BE32" s="35">
        <v>9.5347297792630723</v>
      </c>
      <c r="BF32" s="35">
        <v>67.3855001026905</v>
      </c>
      <c r="BG32" s="35">
        <v>98.723759541984748</v>
      </c>
      <c r="BH32" s="35">
        <v>67.649603397734182</v>
      </c>
      <c r="BI32" s="35">
        <v>50</v>
      </c>
      <c r="BJ32" s="35">
        <v>100</v>
      </c>
      <c r="BK32" s="35">
        <v>63.956989247311824</v>
      </c>
      <c r="BL32" s="35">
        <v>56.108527622162931</v>
      </c>
      <c r="BM32" s="35">
        <v>0</v>
      </c>
      <c r="BN32" s="35">
        <v>26.824644549763033</v>
      </c>
      <c r="BO32" s="35">
        <v>96.553846153846152</v>
      </c>
      <c r="BP32" s="35">
        <v>55.727923627684973</v>
      </c>
      <c r="BQ32" s="35">
        <v>76.197866431927693</v>
      </c>
      <c r="BR32" s="35">
        <v>98.751473041380407</v>
      </c>
      <c r="BS32" s="35">
        <v>97.10555078898048</v>
      </c>
      <c r="BT32" s="35">
        <v>98.188736898375723</v>
      </c>
      <c r="BU32" s="35">
        <v>99.225038836064442</v>
      </c>
      <c r="BV32" s="35">
        <v>94.784969724724093</v>
      </c>
      <c r="BW32" s="35">
        <v>98.862839017090849</v>
      </c>
      <c r="BX32" s="35">
        <v>100</v>
      </c>
      <c r="BY32" s="35">
        <v>100</v>
      </c>
      <c r="BZ32" s="35">
        <v>0.60385444491397722</v>
      </c>
      <c r="CA32" s="35">
        <v>65.836016978598053</v>
      </c>
      <c r="CB32" s="35">
        <v>81.807691936309297</v>
      </c>
      <c r="CC32" s="35">
        <v>69.551825466309907</v>
      </c>
      <c r="CD32" s="35">
        <v>84.308287464815862</v>
      </c>
      <c r="CE32" s="35">
        <v>45.397633894086511</v>
      </c>
      <c r="CF32" s="35">
        <v>73.934163908158524</v>
      </c>
      <c r="CG32" s="35">
        <v>85.510300089603604</v>
      </c>
      <c r="CH32" s="35">
        <v>82.484473563077614</v>
      </c>
      <c r="CI32" s="35">
        <v>75.425387177920982</v>
      </c>
      <c r="CJ32" s="35">
        <v>88.38472831523805</v>
      </c>
      <c r="CK32" s="35">
        <v>86.315763372932494</v>
      </c>
      <c r="CL32" s="35">
        <v>85.365853658536622</v>
      </c>
      <c r="CM32" s="35">
        <v>90.150218536738066</v>
      </c>
      <c r="CN32" s="35">
        <v>76.56785305418623</v>
      </c>
      <c r="CO32" s="35">
        <v>14.638446403261474</v>
      </c>
      <c r="CP32" s="35">
        <v>56.459107835436761</v>
      </c>
      <c r="CQ32" s="35">
        <v>41.666666666666671</v>
      </c>
      <c r="CR32" s="35">
        <v>74.144863345769096</v>
      </c>
      <c r="CS32" s="35">
        <v>45.2823789623896</v>
      </c>
      <c r="CT32" s="35">
        <v>27.184097219493303</v>
      </c>
      <c r="CU32" s="35">
        <v>87.636510684579378</v>
      </c>
      <c r="CV32" s="35">
        <v>28.846153846153843</v>
      </c>
      <c r="CW32" s="35">
        <v>38.276891713230043</v>
      </c>
      <c r="CX32" s="35">
        <v>83.846153846153854</v>
      </c>
      <c r="CY32" s="35">
        <v>89.035698277530244</v>
      </c>
      <c r="CZ32" s="35">
        <v>51.524752475247404</v>
      </c>
      <c r="DA32" s="35">
        <v>45.389922661967915</v>
      </c>
      <c r="DB32" s="35">
        <v>34.750814250677493</v>
      </c>
      <c r="DC32" s="35">
        <v>21.763098292626907</v>
      </c>
      <c r="DD32" s="35">
        <v>1.8532191175259018</v>
      </c>
      <c r="DE32" s="35">
        <v>0</v>
      </c>
      <c r="DF32" s="35">
        <v>0</v>
      </c>
      <c r="DG32" s="35">
        <v>2.9017228439296625</v>
      </c>
      <c r="DH32" s="35">
        <v>40.153580927704567</v>
      </c>
      <c r="DI32" s="35">
        <v>39.293771592113117</v>
      </c>
      <c r="DJ32" s="35">
        <v>32.307948730972306</v>
      </c>
      <c r="DK32" s="35">
        <v>35.576089784555258</v>
      </c>
      <c r="DL32" s="35">
        <v>46.35123728498327</v>
      </c>
      <c r="DM32" s="35">
        <v>67.516862069818544</v>
      </c>
      <c r="DN32" s="35">
        <v>61.100196463654235</v>
      </c>
      <c r="DO32" s="35">
        <v>34.573304157549231</v>
      </c>
      <c r="DP32" s="35">
        <v>38.718604351106272</v>
      </c>
      <c r="DQ32" s="35">
        <v>89.348855876014028</v>
      </c>
      <c r="DR32" s="35">
        <v>99.840221319726879</v>
      </c>
      <c r="DS32" s="35">
        <v>100</v>
      </c>
      <c r="DT32" s="35">
        <v>21.38001572418613</v>
      </c>
      <c r="DU32" s="35">
        <v>74.271999999999977</v>
      </c>
      <c r="DV32" s="35">
        <v>100</v>
      </c>
      <c r="DW32" s="35">
        <v>89.880952380952252</v>
      </c>
      <c r="DX32" s="35">
        <v>88.288955537044401</v>
      </c>
      <c r="DY32" s="35">
        <v>81.48387096774195</v>
      </c>
      <c r="DZ32" s="35">
        <v>68.18182157024772</v>
      </c>
      <c r="EA32" s="35">
        <v>95.161286056191685</v>
      </c>
      <c r="EB32" s="35">
        <v>41.187357145769354</v>
      </c>
      <c r="EC32" s="35">
        <v>16.615785891449576</v>
      </c>
      <c r="ED32" s="35">
        <v>95</v>
      </c>
      <c r="EE32" s="35">
        <v>95.480081716036764</v>
      </c>
      <c r="EF32" s="35">
        <v>3.8523991740268526</v>
      </c>
      <c r="EG32" s="35">
        <v>27.971674577616955</v>
      </c>
      <c r="EH32" s="35">
        <v>1.7651454754691258</v>
      </c>
      <c r="EI32" s="35">
        <v>2.2770202791396765</v>
      </c>
      <c r="EJ32" s="35">
        <v>0</v>
      </c>
      <c r="EK32" s="35">
        <v>2.1308785108726309</v>
      </c>
      <c r="EL32" s="35">
        <v>7.5528940133816045</v>
      </c>
      <c r="EM32" s="35">
        <v>3.0496564375382564</v>
      </c>
      <c r="EN32" s="35">
        <v>0</v>
      </c>
      <c r="EO32" s="35">
        <v>68.505338078291842</v>
      </c>
      <c r="EP32" s="35">
        <v>2.9814257177782415</v>
      </c>
      <c r="EQ32" s="35">
        <v>107.33132584001669</v>
      </c>
      <c r="ER32" s="35">
        <v>77.51706866223428</v>
      </c>
      <c r="ES32" s="35">
        <v>92.424197251125491</v>
      </c>
      <c r="ET32" s="35">
        <v>101.36847440446022</v>
      </c>
      <c r="EU32" s="35">
        <v>14.907128588891206</v>
      </c>
      <c r="EV32" s="35">
        <v>75.316846909529716</v>
      </c>
      <c r="EW32" s="35">
        <v>-2.281697283023135</v>
      </c>
      <c r="EX32" s="35">
        <v>66.238689054350601</v>
      </c>
      <c r="EY32" s="35">
        <v>9.3483539914713489</v>
      </c>
      <c r="EZ32" s="35">
        <v>33.333333333333336</v>
      </c>
      <c r="FA32" s="35">
        <v>55.46</v>
      </c>
      <c r="FB32" s="35">
        <v>40</v>
      </c>
      <c r="FC32" s="35">
        <v>100</v>
      </c>
      <c r="FD32" s="35">
        <v>100</v>
      </c>
      <c r="FE32" s="35">
        <v>100</v>
      </c>
      <c r="FF32" s="35">
        <v>61.246683147841495</v>
      </c>
      <c r="FG32" s="35">
        <v>15.323097155255057</v>
      </c>
      <c r="FH32" s="35">
        <v>15.260706846</v>
      </c>
      <c r="FI32" s="35">
        <v>9.2673590400000005</v>
      </c>
      <c r="FJ32" s="35">
        <v>27448.65049610924</v>
      </c>
      <c r="FK32" s="35">
        <v>28617.929300557524</v>
      </c>
      <c r="FL32" s="35">
        <v>34.380000000000003</v>
      </c>
      <c r="FM32" s="35">
        <v>98.93</v>
      </c>
      <c r="FN32" s="35">
        <v>14.32</v>
      </c>
      <c r="FO32" s="35">
        <v>0</v>
      </c>
      <c r="FP32" s="35">
        <v>1</v>
      </c>
      <c r="FQ32" s="35">
        <v>71.8</v>
      </c>
      <c r="FR32" s="26">
        <v>8556234.4184834119</v>
      </c>
      <c r="FS32" s="35">
        <v>0</v>
      </c>
      <c r="FT32" s="31">
        <v>1.8957345971563981</v>
      </c>
      <c r="FU32" s="35">
        <v>14.2</v>
      </c>
      <c r="FV32" s="35">
        <v>74.599999999999994</v>
      </c>
      <c r="FW32" s="35">
        <v>149.74375328365301</v>
      </c>
      <c r="FX32" s="26">
        <v>76038</v>
      </c>
      <c r="FY32" s="35">
        <v>98.254450716456802</v>
      </c>
      <c r="FZ32" s="35">
        <v>99.157620495006512</v>
      </c>
      <c r="GA32" s="35">
        <v>99.878419452887542</v>
      </c>
      <c r="GB32" s="35">
        <v>98.089448545375603</v>
      </c>
      <c r="GC32" s="35">
        <v>99.157620495006512</v>
      </c>
      <c r="GD32" s="35">
        <v>100</v>
      </c>
      <c r="GE32" s="35">
        <v>100</v>
      </c>
      <c r="GF32" s="35">
        <v>191.31425270564384</v>
      </c>
      <c r="GG32" s="35">
        <v>67.466677765926789</v>
      </c>
      <c r="GH32" s="35">
        <v>91.487751542917039</v>
      </c>
      <c r="GI32" s="35">
        <v>83.593650398470245</v>
      </c>
      <c r="GJ32" s="35">
        <v>84.308287464815862</v>
      </c>
      <c r="GK32" s="35">
        <v>64.606606705361983</v>
      </c>
      <c r="GL32" s="35">
        <v>94.298828956474168</v>
      </c>
      <c r="GM32" s="35">
        <v>95.68450030943896</v>
      </c>
      <c r="GN32" s="35">
        <v>87.096537840471768</v>
      </c>
      <c r="GO32" s="35">
        <v>89.368758449260824</v>
      </c>
      <c r="GP32" s="35">
        <v>94.014677510706136</v>
      </c>
      <c r="GQ32" s="35">
        <v>97.217114758910867</v>
      </c>
      <c r="GR32" s="35">
        <v>97.266188810333446</v>
      </c>
      <c r="GS32" s="35">
        <v>93.482873360091219</v>
      </c>
      <c r="GT32" s="35">
        <v>95.313505325684716</v>
      </c>
      <c r="GU32" s="35">
        <v>33.452019105514545</v>
      </c>
      <c r="GV32" s="35">
        <v>16.656571774682011</v>
      </c>
      <c r="GW32" s="35">
        <v>11</v>
      </c>
      <c r="GX32" s="35">
        <v>85.392965696917074</v>
      </c>
      <c r="GY32" s="35">
        <v>29.18801563178463</v>
      </c>
      <c r="GZ32" s="35">
        <v>28.336951801997394</v>
      </c>
      <c r="HA32" s="35">
        <v>81.503110321188259</v>
      </c>
      <c r="HB32" s="35">
        <v>25</v>
      </c>
      <c r="HC32" s="35">
        <v>17.354166666666668</v>
      </c>
      <c r="HD32" s="35">
        <v>90</v>
      </c>
      <c r="HE32" s="35">
        <v>81.162494397135589</v>
      </c>
      <c r="HF32" s="35">
        <v>11.881188118811881</v>
      </c>
      <c r="HG32" s="35">
        <v>54.962468723936617</v>
      </c>
      <c r="HH32" s="35">
        <v>5.5060118715438078</v>
      </c>
      <c r="HI32" s="35">
        <v>34.604616766150755</v>
      </c>
      <c r="HJ32" s="35">
        <v>9.2562520298798301</v>
      </c>
      <c r="HK32" s="35">
        <v>0</v>
      </c>
      <c r="HL32" s="35">
        <v>0</v>
      </c>
      <c r="HM32" s="35">
        <v>24.358557973367976</v>
      </c>
      <c r="HN32" s="35">
        <v>6.6580058460539133</v>
      </c>
      <c r="HO32" s="35">
        <v>23.708996427411499</v>
      </c>
      <c r="HP32" s="35">
        <v>39.460863916856127</v>
      </c>
      <c r="HQ32" s="35">
        <v>49.691458265670676</v>
      </c>
      <c r="HR32" s="35">
        <v>14.190909090909091</v>
      </c>
      <c r="HS32" s="35">
        <v>11.763546798029557</v>
      </c>
      <c r="HT32" s="35">
        <v>97.4</v>
      </c>
      <c r="HU32" s="35">
        <v>95.6</v>
      </c>
      <c r="HV32" s="35">
        <v>30.732635585156991</v>
      </c>
      <c r="HW32" s="35">
        <v>87.155090390104661</v>
      </c>
      <c r="HX32" s="35">
        <v>99.935938500960916</v>
      </c>
      <c r="HY32" s="35">
        <v>99.935938500960916</v>
      </c>
      <c r="HZ32" s="35">
        <v>16.303651505445227</v>
      </c>
      <c r="IA32" s="35">
        <v>91.96</v>
      </c>
      <c r="IB32" s="35">
        <v>100</v>
      </c>
      <c r="IC32" s="35">
        <v>99.702380952380949</v>
      </c>
      <c r="ID32" s="35">
        <v>97.785977859778598</v>
      </c>
      <c r="IE32" s="35">
        <v>91.67</v>
      </c>
      <c r="IF32" s="35">
        <v>82.926829999999995</v>
      </c>
      <c r="IG32" s="35">
        <v>96.341459999999998</v>
      </c>
      <c r="IH32" s="35">
        <v>67.893178200000008</v>
      </c>
      <c r="II32" s="35">
        <v>54.600054793731651</v>
      </c>
      <c r="IJ32" s="35">
        <v>80</v>
      </c>
      <c r="IK32" s="26">
        <v>5445</v>
      </c>
      <c r="IL32" s="35">
        <v>0.1959507042253521</v>
      </c>
      <c r="IM32" s="35">
        <v>0.69951660689225015</v>
      </c>
      <c r="IN32" s="35">
        <v>-0.76352091088241736</v>
      </c>
      <c r="IO32" s="35">
        <v>0.80043383947939262</v>
      </c>
      <c r="IP32" s="35">
        <v>-1</v>
      </c>
      <c r="IQ32" s="35">
        <v>23.978403</v>
      </c>
      <c r="IR32" s="35">
        <v>64.976539999999801</v>
      </c>
      <c r="IS32" s="35">
        <v>17.570133999999999</v>
      </c>
      <c r="IT32" s="35">
        <v>138.32749999999999</v>
      </c>
      <c r="IU32" s="35">
        <v>115.59499999999998</v>
      </c>
    </row>
    <row r="33" spans="1:255">
      <c r="A33" s="34" t="s">
        <v>260</v>
      </c>
      <c r="B33" s="34" t="s">
        <v>46</v>
      </c>
      <c r="C33" s="35">
        <v>54.313596908930464</v>
      </c>
      <c r="D33" s="35" t="s">
        <v>567</v>
      </c>
      <c r="E33" s="35">
        <v>65.011809157299155</v>
      </c>
      <c r="F33" s="35">
        <v>78.226565858121006</v>
      </c>
      <c r="G33" s="35">
        <v>50.915150444063187</v>
      </c>
      <c r="H33" s="35">
        <v>60.391805612043413</v>
      </c>
      <c r="I33" s="35">
        <v>43.319055299132401</v>
      </c>
      <c r="J33" s="35">
        <v>28.017195082923635</v>
      </c>
      <c r="K33" s="35">
        <v>66.05641922204974</v>
      </c>
      <c r="L33" s="35">
        <v>60.459673486057333</v>
      </c>
      <c r="M33" s="35">
        <v>75.854597614374143</v>
      </c>
      <c r="N33" s="35">
        <v>70.28760089458072</v>
      </c>
      <c r="O33" s="35">
        <v>49.87299654825302</v>
      </c>
      <c r="P33" s="35">
        <v>67.53956717847997</v>
      </c>
      <c r="Q33" s="35">
        <v>58.782458064653987</v>
      </c>
      <c r="R33" s="35">
        <v>83.294027618459381</v>
      </c>
      <c r="S33" s="35">
        <v>96.87390076270988</v>
      </c>
      <c r="T33" s="35">
        <v>73.955876986660769</v>
      </c>
      <c r="U33" s="35">
        <v>62.676717293254761</v>
      </c>
      <c r="V33" s="35">
        <v>87.712314823374598</v>
      </c>
      <c r="W33" s="35">
        <v>26.800044872407813</v>
      </c>
      <c r="X33" s="35">
        <v>27.002766763654478</v>
      </c>
      <c r="Y33" s="35">
        <v>50.383908467624259</v>
      </c>
      <c r="Z33" s="35">
        <v>60.391805612043413</v>
      </c>
      <c r="AA33" s="35">
        <v>63.495156744640248</v>
      </c>
      <c r="AB33" s="35">
        <v>33.265079608959361</v>
      </c>
      <c r="AC33" s="35">
        <v>36.661155569662448</v>
      </c>
      <c r="AD33" s="35">
        <v>53.368258955398382</v>
      </c>
      <c r="AE33" s="35">
        <v>42.147881102020825</v>
      </c>
      <c r="AF33" s="35">
        <v>30.976799814113143</v>
      </c>
      <c r="AG33" s="35">
        <v>58.115465843774352</v>
      </c>
      <c r="AH33" s="35">
        <v>5.9791530524114291</v>
      </c>
      <c r="AI33" s="35">
        <v>19.956966352585134</v>
      </c>
      <c r="AJ33" s="35">
        <v>100</v>
      </c>
      <c r="AK33" s="35">
        <v>76.495575872054005</v>
      </c>
      <c r="AL33" s="35">
        <v>58.182879957343658</v>
      </c>
      <c r="AM33" s="35">
        <v>40.202021597450624</v>
      </c>
      <c r="AN33" s="35">
        <v>40.016347908281269</v>
      </c>
      <c r="AO33" s="35">
        <v>81.441689997168879</v>
      </c>
      <c r="AP33" s="35">
        <v>51.320903104149487</v>
      </c>
      <c r="AQ33" s="35">
        <v>26.494022307992619</v>
      </c>
      <c r="AR33" s="35">
        <v>73.799262721080936</v>
      </c>
      <c r="AS33" s="35">
        <v>84.017512630396965</v>
      </c>
      <c r="AT33" s="35">
        <v>66.666666666666657</v>
      </c>
      <c r="AU33" s="35">
        <v>76.351351351351354</v>
      </c>
      <c r="AV33" s="35">
        <v>55.000000000000007</v>
      </c>
      <c r="AW33" s="35">
        <v>100</v>
      </c>
      <c r="AX33" s="35">
        <v>72.067039106145245</v>
      </c>
      <c r="AY33" s="35">
        <v>100</v>
      </c>
      <c r="AZ33" s="35">
        <v>72.198770231088076</v>
      </c>
      <c r="BA33" s="35">
        <v>87.74561370772858</v>
      </c>
      <c r="BB33" s="35">
        <v>57.911817249698508</v>
      </c>
      <c r="BC33" s="35">
        <v>33.581803284388457</v>
      </c>
      <c r="BD33" s="35">
        <v>24.07852131459542</v>
      </c>
      <c r="BE33" s="35">
        <v>51.541700616053951</v>
      </c>
      <c r="BF33" s="35">
        <v>73.998767714109675</v>
      </c>
      <c r="BG33" s="35">
        <v>72.733778625954201</v>
      </c>
      <c r="BH33" s="35">
        <v>97.424490087965651</v>
      </c>
      <c r="BI33" s="35">
        <v>100</v>
      </c>
      <c r="BJ33" s="35">
        <v>0</v>
      </c>
      <c r="BK33" s="35">
        <v>54.59498207885305</v>
      </c>
      <c r="BL33" s="35">
        <v>17.900475574982348</v>
      </c>
      <c r="BM33" s="35">
        <v>100</v>
      </c>
      <c r="BN33" s="35">
        <v>62.634374604780575</v>
      </c>
      <c r="BO33" s="35">
        <v>87.476923076923086</v>
      </c>
      <c r="BP33" s="35">
        <v>84.90453460620526</v>
      </c>
      <c r="BQ33" s="35">
        <v>61.247482135219734</v>
      </c>
      <c r="BR33" s="35">
        <v>99.547170655489438</v>
      </c>
      <c r="BS33" s="35">
        <v>97.841859349649596</v>
      </c>
      <c r="BT33" s="35">
        <v>98.137321572215299</v>
      </c>
      <c r="BU33" s="35">
        <v>99.118674626745602</v>
      </c>
      <c r="BV33" s="35">
        <v>95.784057846447794</v>
      </c>
      <c r="BW33" s="35">
        <v>93.487590418491081</v>
      </c>
      <c r="BX33" s="35">
        <v>95.76152120388474</v>
      </c>
      <c r="BY33" s="35">
        <v>26.106109756097556</v>
      </c>
      <c r="BZ33" s="35">
        <v>100</v>
      </c>
      <c r="CA33" s="35">
        <v>88.849871295158422</v>
      </c>
      <c r="CB33" s="35">
        <v>54.57514856075958</v>
      </c>
      <c r="CC33" s="35">
        <v>74.055849150115947</v>
      </c>
      <c r="CD33" s="35">
        <v>30.624334449465302</v>
      </c>
      <c r="CE33" s="35">
        <v>40.343144464475444</v>
      </c>
      <c r="CF33" s="35">
        <v>87.611955839553886</v>
      </c>
      <c r="CG33" s="35">
        <v>88.010879452081738</v>
      </c>
      <c r="CH33" s="35">
        <v>95.042284100744538</v>
      </c>
      <c r="CI33" s="35">
        <v>78.856841494532574</v>
      </c>
      <c r="CJ33" s="35">
        <v>96.008534178032747</v>
      </c>
      <c r="CK33" s="35">
        <v>77.200441012907561</v>
      </c>
      <c r="CL33" s="35">
        <v>100</v>
      </c>
      <c r="CM33" s="35">
        <v>81.903984433997977</v>
      </c>
      <c r="CN33" s="35">
        <v>84.675553914699663</v>
      </c>
      <c r="CO33" s="35">
        <v>21.450082376252464</v>
      </c>
      <c r="CP33" s="35">
        <v>29.783385574304301</v>
      </c>
      <c r="CQ33" s="35">
        <v>29.166666666666668</v>
      </c>
      <c r="CR33" s="35">
        <v>54.397252112563422</v>
      </c>
      <c r="CS33" s="35">
        <v>15.557676510522425</v>
      </c>
      <c r="CT33" s="35">
        <v>11.05337166787759</v>
      </c>
      <c r="CU33" s="35">
        <v>45.598665727533024</v>
      </c>
      <c r="CV33" s="35">
        <v>18.218623481781375</v>
      </c>
      <c r="CW33" s="35">
        <v>54.722393244178612</v>
      </c>
      <c r="CX33" s="35">
        <v>82.995951417004051</v>
      </c>
      <c r="CY33" s="35">
        <v>89.10276296648054</v>
      </c>
      <c r="CZ33" s="35">
        <v>57.647058823529584</v>
      </c>
      <c r="DA33" s="35">
        <v>34.425595046120101</v>
      </c>
      <c r="DB33" s="35">
        <v>69.139057980760228</v>
      </c>
      <c r="DC33" s="35">
        <v>57.851255508520275</v>
      </c>
      <c r="DD33" s="35">
        <v>42.224719307250119</v>
      </c>
      <c r="DE33" s="35">
        <v>32.879631672248308</v>
      </c>
      <c r="DF33" s="35">
        <v>22.061145309859789</v>
      </c>
      <c r="DG33" s="35">
        <v>35.894822146479235</v>
      </c>
      <c r="DH33" s="35">
        <v>58.763659506279119</v>
      </c>
      <c r="DI33" s="35">
        <v>18.973049968983343</v>
      </c>
      <c r="DJ33" s="35">
        <v>39.667918290072286</v>
      </c>
      <c r="DK33" s="35">
        <v>29.239994513315022</v>
      </c>
      <c r="DL33" s="35">
        <v>26.664551121448284</v>
      </c>
      <c r="DM33" s="35">
        <v>60.887319503015277</v>
      </c>
      <c r="DN33" s="35">
        <v>49.115913555992137</v>
      </c>
      <c r="DO33" s="35">
        <v>76.805251641137843</v>
      </c>
      <c r="DP33" s="35">
        <v>12.655195448368001</v>
      </c>
      <c r="DQ33" s="35">
        <v>26.232499292155087</v>
      </c>
      <c r="DR33" s="35">
        <v>90.584093628590111</v>
      </c>
      <c r="DS33" s="35">
        <v>81.26761714099095</v>
      </c>
      <c r="DT33" s="35">
        <v>0</v>
      </c>
      <c r="DU33" s="35">
        <v>3.7440000000000055</v>
      </c>
      <c r="DV33" s="35">
        <v>67.768595041322286</v>
      </c>
      <c r="DW33" s="35">
        <v>7.0312499999998943</v>
      </c>
      <c r="DX33" s="35">
        <v>76.340154029243536</v>
      </c>
      <c r="DY33" s="35">
        <v>0</v>
      </c>
      <c r="DZ33" s="35">
        <v>68.18182157024772</v>
      </c>
      <c r="EA33" s="35">
        <v>74.19354326743003</v>
      </c>
      <c r="EB33" s="35">
        <v>28.189182456902088</v>
      </c>
      <c r="EC33" s="35">
        <v>21.184938268576918</v>
      </c>
      <c r="ED33" s="35">
        <v>77.5</v>
      </c>
      <c r="EE33" s="35">
        <v>79.443309499489274</v>
      </c>
      <c r="EF33" s="35">
        <v>2.3961444932195928</v>
      </c>
      <c r="EG33" s="35">
        <v>16.473466517128603</v>
      </c>
      <c r="EH33" s="35">
        <v>10.110639288713005</v>
      </c>
      <c r="EI33" s="35">
        <v>0</v>
      </c>
      <c r="EJ33" s="35">
        <v>0.91551496299594626</v>
      </c>
      <c r="EK33" s="35">
        <v>5.5919554295829483</v>
      </c>
      <c r="EL33" s="35">
        <v>6.7296503255092688</v>
      </c>
      <c r="EM33" s="35">
        <v>18.957887929541613</v>
      </c>
      <c r="EN33" s="35">
        <v>0</v>
      </c>
      <c r="EO33" s="35">
        <v>68.505338078291842</v>
      </c>
      <c r="EP33" s="35">
        <v>0</v>
      </c>
      <c r="EQ33" s="35">
        <v>187.49733668555842</v>
      </c>
      <c r="ER33" s="35">
        <v>366.47206715813695</v>
      </c>
      <c r="ES33" s="35">
        <v>413.3464013295266</v>
      </c>
      <c r="ET33" s="35">
        <v>85.226062129799288</v>
      </c>
      <c r="EU33" s="35">
        <v>68.180849703839442</v>
      </c>
      <c r="EV33" s="35">
        <v>67.887845074942831</v>
      </c>
      <c r="EW33" s="35">
        <v>-7.5954249133422067</v>
      </c>
      <c r="EX33" s="35">
        <v>66.135870765077271</v>
      </c>
      <c r="EY33" s="35">
        <v>13.997490526660172</v>
      </c>
      <c r="EZ33" s="35">
        <v>66.666666666666671</v>
      </c>
      <c r="FA33" s="35">
        <v>79</v>
      </c>
      <c r="FB33" s="35">
        <v>64</v>
      </c>
      <c r="FC33" s="35">
        <v>100</v>
      </c>
      <c r="FD33" s="35">
        <v>75.062344139650875</v>
      </c>
      <c r="FE33" s="35">
        <v>100</v>
      </c>
      <c r="FF33" s="35">
        <v>70.2576888967711</v>
      </c>
      <c r="FG33" s="35">
        <v>68.381099531097576</v>
      </c>
      <c r="FH33" s="35">
        <v>40.830893288908506</v>
      </c>
      <c r="FI33" s="35">
        <v>28.575901440000006</v>
      </c>
      <c r="FJ33" s="35">
        <v>34476.354567264672</v>
      </c>
      <c r="FK33" s="35">
        <v>119482.8187642221</v>
      </c>
      <c r="FL33" s="35">
        <v>27.94</v>
      </c>
      <c r="FM33" s="35">
        <v>77.14</v>
      </c>
      <c r="FN33" s="35">
        <v>56.17</v>
      </c>
      <c r="FO33" s="35">
        <v>56.168398442150647</v>
      </c>
      <c r="FP33" s="35">
        <v>0</v>
      </c>
      <c r="FQ33" s="35">
        <v>65.27</v>
      </c>
      <c r="FR33" s="26">
        <v>3291573.4875426837</v>
      </c>
      <c r="FS33" s="35">
        <v>1</v>
      </c>
      <c r="FT33" s="31">
        <v>4.4264575692424435</v>
      </c>
      <c r="FU33" s="35">
        <v>43.7</v>
      </c>
      <c r="FV33" s="35">
        <v>25.7</v>
      </c>
      <c r="FW33" s="35">
        <v>174.57308839766301</v>
      </c>
      <c r="FX33" s="26">
        <v>30631</v>
      </c>
      <c r="FY33" s="35">
        <v>98.572981788529489</v>
      </c>
      <c r="FZ33" s="35">
        <v>99.143789073117702</v>
      </c>
      <c r="GA33" s="35">
        <v>99.86409350366948</v>
      </c>
      <c r="GB33" s="35">
        <v>98.314759445501494</v>
      </c>
      <c r="GC33" s="35">
        <v>95.338407175863011</v>
      </c>
      <c r="GD33" s="35">
        <v>95.76152120388474</v>
      </c>
      <c r="GE33" s="35">
        <v>26.106109756097556</v>
      </c>
      <c r="GF33" s="35">
        <v>34863.333071121146</v>
      </c>
      <c r="GG33" s="35">
        <v>83.117745306403791</v>
      </c>
      <c r="GH33" s="35">
        <v>78.745543433896032</v>
      </c>
      <c r="GI33" s="35">
        <v>84.350574397055752</v>
      </c>
      <c r="GJ33" s="35">
        <v>30.624334449465302</v>
      </c>
      <c r="GK33" s="35">
        <v>61.330273735856466</v>
      </c>
      <c r="GL33" s="35">
        <v>97.200874472709302</v>
      </c>
      <c r="GM33" s="35">
        <v>96.429253446614354</v>
      </c>
      <c r="GN33" s="35">
        <v>96.347714712765736</v>
      </c>
      <c r="GO33" s="35">
        <v>90.853242456164423</v>
      </c>
      <c r="GP33" s="35">
        <v>97.534400599315688</v>
      </c>
      <c r="GQ33" s="35">
        <v>95.36338358231697</v>
      </c>
      <c r="GR33" s="35">
        <v>100</v>
      </c>
      <c r="GS33" s="35">
        <v>89.67302780078316</v>
      </c>
      <c r="GT33" s="35">
        <v>96.93506808694616</v>
      </c>
      <c r="GU33" s="35">
        <v>44.101658059255236</v>
      </c>
      <c r="GV33" s="35">
        <v>-19.358846918489064</v>
      </c>
      <c r="GW33" s="35">
        <v>8</v>
      </c>
      <c r="GX33" s="35">
        <v>76.882304974177757</v>
      </c>
      <c r="GY33" s="35">
        <v>14.41967926066866</v>
      </c>
      <c r="GZ33" s="35">
        <v>18.904593639575971</v>
      </c>
      <c r="HA33" s="35">
        <v>46.836350600466034</v>
      </c>
      <c r="HB33" s="35">
        <v>15.789473684210526</v>
      </c>
      <c r="HC33" s="35">
        <v>13.735735735735735</v>
      </c>
      <c r="HD33" s="35">
        <v>89.473684210526315</v>
      </c>
      <c r="HE33" s="35">
        <v>81.185967038268188</v>
      </c>
      <c r="HF33" s="35">
        <v>10.380622837370241</v>
      </c>
      <c r="HG33" s="35">
        <v>48.402948402948404</v>
      </c>
      <c r="HH33" s="35">
        <v>7.0025131738954194</v>
      </c>
      <c r="HI33" s="35">
        <v>48.986740055041281</v>
      </c>
      <c r="HJ33" s="35">
        <v>210.89931573802542</v>
      </c>
      <c r="HK33" s="35">
        <v>51.564027370478989</v>
      </c>
      <c r="HL33" s="35">
        <v>26.392961876832846</v>
      </c>
      <c r="HM33" s="35">
        <v>301.31964809384164</v>
      </c>
      <c r="HN33" s="35">
        <v>9.2864125122189645</v>
      </c>
      <c r="HO33" s="35">
        <v>12.707722385141741</v>
      </c>
      <c r="HP33" s="35">
        <v>46.187683284457478</v>
      </c>
      <c r="HQ33" s="35">
        <v>41.544477028347991</v>
      </c>
      <c r="HR33" s="35">
        <v>16.41549295774648</v>
      </c>
      <c r="HS33" s="35">
        <v>12.757961783439491</v>
      </c>
      <c r="HT33" s="35">
        <v>91.3</v>
      </c>
      <c r="HU33" s="35">
        <v>134.19999999999999</v>
      </c>
      <c r="HV33" s="35">
        <v>10.044977511244378</v>
      </c>
      <c r="HW33" s="35">
        <v>32.833583208395801</v>
      </c>
      <c r="HX33" s="35">
        <v>96.224796224796222</v>
      </c>
      <c r="HY33" s="35">
        <v>85.19948519948521</v>
      </c>
      <c r="HZ33" s="35">
        <v>0</v>
      </c>
      <c r="IA33" s="35">
        <v>69.92</v>
      </c>
      <c r="IB33" s="35">
        <v>98.44</v>
      </c>
      <c r="IC33" s="35">
        <v>97.265625</v>
      </c>
      <c r="ID33" s="35">
        <v>95.967741935483872</v>
      </c>
      <c r="IE33" s="35">
        <v>66.41</v>
      </c>
      <c r="IF33" s="35">
        <v>82.926829999999995</v>
      </c>
      <c r="IG33" s="35">
        <v>80.487799999999993</v>
      </c>
      <c r="IH33" s="35">
        <v>61.341299250000006</v>
      </c>
      <c r="II33" s="35">
        <v>57.087807059293873</v>
      </c>
      <c r="IJ33" s="35">
        <v>73</v>
      </c>
      <c r="IK33" s="26">
        <v>4817</v>
      </c>
      <c r="IL33" s="35">
        <v>0.12361894024802705</v>
      </c>
      <c r="IM33" s="35">
        <v>7.4537354352296097E-3</v>
      </c>
      <c r="IN33" s="35">
        <v>0.35453695042095418</v>
      </c>
      <c r="IO33" s="35">
        <v>-1</v>
      </c>
      <c r="IP33" s="35">
        <v>-0.70042194092827004</v>
      </c>
      <c r="IQ33" s="35">
        <v>54.772771999999911</v>
      </c>
      <c r="IR33" s="35">
        <v>58.902353999999988</v>
      </c>
      <c r="IS33" s="35">
        <v>107.73814299999989</v>
      </c>
      <c r="IT33" s="35">
        <v>138.32749999999999</v>
      </c>
      <c r="IU33" s="35">
        <v>115.59499999999998</v>
      </c>
    </row>
    <row r="34" spans="1:255">
      <c r="A34" s="34" t="s">
        <v>271</v>
      </c>
      <c r="B34" s="34" t="s">
        <v>58</v>
      </c>
      <c r="C34" s="35">
        <v>57.737611872606529</v>
      </c>
      <c r="D34" s="35" t="s">
        <v>189</v>
      </c>
      <c r="E34" s="35">
        <v>68.080757136435139</v>
      </c>
      <c r="F34" s="35">
        <v>61.774118385846712</v>
      </c>
      <c r="G34" s="35">
        <v>58.749955353352981</v>
      </c>
      <c r="H34" s="35">
        <v>61.063312734878075</v>
      </c>
      <c r="I34" s="35">
        <v>44.182925802528764</v>
      </c>
      <c r="J34" s="35">
        <v>52.574601822597536</v>
      </c>
      <c r="K34" s="35">
        <v>78.098472472357358</v>
      </c>
      <c r="L34" s="35">
        <v>69.287445844672774</v>
      </c>
      <c r="M34" s="35">
        <v>97.218468468468473</v>
      </c>
      <c r="N34" s="35">
        <v>55.923288791815807</v>
      </c>
      <c r="O34" s="35">
        <v>37.437990939726227</v>
      </c>
      <c r="P34" s="35">
        <v>70.518876301570188</v>
      </c>
      <c r="Q34" s="35">
        <v>28.504667919607236</v>
      </c>
      <c r="R34" s="35">
        <v>65.946602856666487</v>
      </c>
      <c r="S34" s="35">
        <v>82.671522264209742</v>
      </c>
      <c r="T34" s="35">
        <v>69.973680502903363</v>
      </c>
      <c r="U34" s="35">
        <v>65.567028557255639</v>
      </c>
      <c r="V34" s="35">
        <v>85.150902374986217</v>
      </c>
      <c r="W34" s="35">
        <v>35.866944184913471</v>
      </c>
      <c r="X34" s="35">
        <v>47.739631424135446</v>
      </c>
      <c r="Y34" s="35">
        <v>59.425270225474115</v>
      </c>
      <c r="Z34" s="35">
        <v>61.063312734878075</v>
      </c>
      <c r="AA34" s="35">
        <v>36.862283507276338</v>
      </c>
      <c r="AB34" s="35">
        <v>27.305432435126402</v>
      </c>
      <c r="AC34" s="35">
        <v>28.860662456833964</v>
      </c>
      <c r="AD34" s="35">
        <v>53.937743656242112</v>
      </c>
      <c r="AE34" s="35">
        <v>41.882191853211481</v>
      </c>
      <c r="AF34" s="35">
        <v>76.249240906482314</v>
      </c>
      <c r="AG34" s="35">
        <v>80.247108410408387</v>
      </c>
      <c r="AH34" s="35">
        <v>14.851632583291504</v>
      </c>
      <c r="AI34" s="35">
        <v>62.625064474092731</v>
      </c>
      <c r="AJ34" s="35">
        <v>83.175132763405642</v>
      </c>
      <c r="AK34" s="35">
        <v>88.863687221023881</v>
      </c>
      <c r="AL34" s="35">
        <v>80.569104613252961</v>
      </c>
      <c r="AM34" s="35">
        <v>68.472796609859671</v>
      </c>
      <c r="AN34" s="35">
        <v>52.892737985376606</v>
      </c>
      <c r="AO34" s="35">
        <v>94.617375641225351</v>
      </c>
      <c r="AP34" s="35">
        <v>63.04689376956528</v>
      </c>
      <c r="AQ34" s="35">
        <v>65.245144759388083</v>
      </c>
      <c r="AR34" s="35">
        <v>74.266269593119688</v>
      </c>
      <c r="AS34" s="35">
        <v>43.878921101290743</v>
      </c>
      <c r="AT34" s="35">
        <v>100</v>
      </c>
      <c r="AU34" s="35">
        <v>98.873873873873876</v>
      </c>
      <c r="AV34" s="35">
        <v>89.999999999999986</v>
      </c>
      <c r="AW34" s="35">
        <v>100</v>
      </c>
      <c r="AX34" s="35">
        <v>100</v>
      </c>
      <c r="AY34" s="35">
        <v>100</v>
      </c>
      <c r="AZ34" s="35">
        <v>72.229134285149684</v>
      </c>
      <c r="BA34" s="35">
        <v>50.723632952784079</v>
      </c>
      <c r="BB34" s="35">
        <v>38.60316023531427</v>
      </c>
      <c r="BC34" s="35">
        <v>18.060516485830991</v>
      </c>
      <c r="BD34" s="35">
        <v>13.127338697655846</v>
      </c>
      <c r="BE34" s="35">
        <v>26.522842788600254</v>
      </c>
      <c r="BF34" s="35">
        <v>72.663791332922585</v>
      </c>
      <c r="BG34" s="35">
        <v>58.909828244274806</v>
      </c>
      <c r="BH34" s="35">
        <v>63.658274500907467</v>
      </c>
      <c r="BI34" s="35">
        <v>59.507402461098479</v>
      </c>
      <c r="BJ34" s="35">
        <v>100</v>
      </c>
      <c r="BK34" s="35">
        <v>70.465949820788538</v>
      </c>
      <c r="BL34" s="35">
        <v>30.528053227301676</v>
      </c>
      <c r="BM34" s="35">
        <v>0</v>
      </c>
      <c r="BN34" s="35">
        <v>13.024668630338734</v>
      </c>
      <c r="BO34" s="35">
        <v>77.599999999999994</v>
      </c>
      <c r="BP34" s="35">
        <v>38.782816229116946</v>
      </c>
      <c r="BQ34" s="35">
        <v>56.638257696247464</v>
      </c>
      <c r="BR34" s="35">
        <v>90.765337501301502</v>
      </c>
      <c r="BS34" s="35">
        <v>84.535800568832926</v>
      </c>
      <c r="BT34" s="35">
        <v>91.505506830516495</v>
      </c>
      <c r="BU34" s="35">
        <v>93.069423096248983</v>
      </c>
      <c r="BV34" s="35">
        <v>85.142961628313259</v>
      </c>
      <c r="BW34" s="35">
        <v>59.10391919713701</v>
      </c>
      <c r="BX34" s="35">
        <v>100</v>
      </c>
      <c r="BY34" s="35">
        <v>100</v>
      </c>
      <c r="BZ34" s="35">
        <v>9.9210415087100952</v>
      </c>
      <c r="CA34" s="35">
        <v>78.325752981723937</v>
      </c>
      <c r="CB34" s="35">
        <v>74.919982656410639</v>
      </c>
      <c r="CC34" s="35">
        <v>78.96948444419813</v>
      </c>
      <c r="CD34" s="35">
        <v>28.35521375377521</v>
      </c>
      <c r="CE34" s="35">
        <v>53.271646117713779</v>
      </c>
      <c r="CF34" s="35">
        <v>79.560091389712213</v>
      </c>
      <c r="CG34" s="35">
        <v>96.946529371667026</v>
      </c>
      <c r="CH34" s="35">
        <v>81.094835989617337</v>
      </c>
      <c r="CI34" s="35">
        <v>81.830321017310325</v>
      </c>
      <c r="CJ34" s="35">
        <v>87.022420910824934</v>
      </c>
      <c r="CK34" s="35">
        <v>84.288691400214574</v>
      </c>
      <c r="CL34" s="35">
        <v>100</v>
      </c>
      <c r="CM34" s="35">
        <v>86.289353448148503</v>
      </c>
      <c r="CN34" s="35">
        <v>63.735066862107061</v>
      </c>
      <c r="CO34" s="35">
        <v>21.693695876227096</v>
      </c>
      <c r="CP34" s="35">
        <v>52.573803345180004</v>
      </c>
      <c r="CQ34" s="35">
        <v>33.333333333333329</v>
      </c>
      <c r="CR34" s="35">
        <v>83.519576368371546</v>
      </c>
      <c r="CS34" s="35">
        <v>28.499862352797106</v>
      </c>
      <c r="CT34" s="35">
        <v>31.199455551237708</v>
      </c>
      <c r="CU34" s="35">
        <v>56.5591750205773</v>
      </c>
      <c r="CV34" s="35">
        <v>13.880855986119142</v>
      </c>
      <c r="CW34" s="35">
        <v>78.799511433661536</v>
      </c>
      <c r="CX34" s="35">
        <v>88.461538461538467</v>
      </c>
      <c r="CY34" s="35">
        <v>88.114113001196131</v>
      </c>
      <c r="CZ34" s="35">
        <v>70.284990500316653</v>
      </c>
      <c r="DA34" s="35">
        <v>24.79083470312144</v>
      </c>
      <c r="DB34" s="35">
        <v>44.195227399412431</v>
      </c>
      <c r="DC34" s="35">
        <v>29.529339615140248</v>
      </c>
      <c r="DD34" s="35">
        <v>32.503726519854972</v>
      </c>
      <c r="DE34" s="35">
        <v>18.949084321809007</v>
      </c>
      <c r="DF34" s="35">
        <v>23.352907596164481</v>
      </c>
      <c r="DG34" s="35">
        <v>34.416011302677148</v>
      </c>
      <c r="DH34" s="35">
        <v>56.913008917955857</v>
      </c>
      <c r="DI34" s="35">
        <v>17.195936089508749</v>
      </c>
      <c r="DJ34" s="35">
        <v>22.248252960088681</v>
      </c>
      <c r="DK34" s="35">
        <v>19.085451859782577</v>
      </c>
      <c r="DL34" s="35">
        <v>35.212784361388088</v>
      </c>
      <c r="DM34" s="35">
        <v>74.608599054146637</v>
      </c>
      <c r="DN34" s="35">
        <v>72.888015717092344</v>
      </c>
      <c r="DO34" s="35">
        <v>33.041575492341359</v>
      </c>
      <c r="DP34" s="35">
        <v>15.701153550882859</v>
      </c>
      <c r="DQ34" s="35">
        <v>42.293647997758107</v>
      </c>
      <c r="DR34" s="35">
        <v>80.418471771689497</v>
      </c>
      <c r="DS34" s="35">
        <v>61.570469317483344</v>
      </c>
      <c r="DT34" s="35">
        <v>9.4272166282436114</v>
      </c>
      <c r="DU34" s="35">
        <v>65.536000000000016</v>
      </c>
      <c r="DV34" s="35">
        <v>92.561983471074399</v>
      </c>
      <c r="DW34" s="35">
        <v>86.443381180223369</v>
      </c>
      <c r="DX34" s="35">
        <v>66.801614074662226</v>
      </c>
      <c r="DY34" s="35">
        <v>69.903225806451616</v>
      </c>
      <c r="DZ34" s="35">
        <v>95.454553925619294</v>
      </c>
      <c r="EA34" s="35">
        <v>100</v>
      </c>
      <c r="EB34" s="35">
        <v>83.943032260730476</v>
      </c>
      <c r="EC34" s="35">
        <v>2.0850642761005704</v>
      </c>
      <c r="ED34" s="35">
        <v>100</v>
      </c>
      <c r="EE34" s="35">
        <v>100</v>
      </c>
      <c r="EF34" s="35">
        <v>0.70318480845493614</v>
      </c>
      <c r="EG34" s="35">
        <v>55.177202096942182</v>
      </c>
      <c r="EH34" s="35">
        <v>18.350490165206534</v>
      </c>
      <c r="EI34" s="35">
        <v>0</v>
      </c>
      <c r="EJ34" s="35">
        <v>2.7285845853878079E-2</v>
      </c>
      <c r="EK34" s="35">
        <v>42.652088521898165</v>
      </c>
      <c r="EL34" s="35">
        <v>51.391153099241173</v>
      </c>
      <c r="EM34" s="35">
        <v>48.648280065791027</v>
      </c>
      <c r="EN34" s="35">
        <v>74.496275970207762</v>
      </c>
      <c r="EO34" s="35">
        <v>95.937524713325473</v>
      </c>
      <c r="EP34" s="35">
        <v>8.6199028486243652</v>
      </c>
      <c r="EQ34" s="35">
        <v>91.269559573669738</v>
      </c>
      <c r="ER34" s="35">
        <v>189.13080956099341</v>
      </c>
      <c r="ES34" s="35">
        <v>235.77969556531352</v>
      </c>
      <c r="ET34" s="35">
        <v>66.93101035402448</v>
      </c>
      <c r="EU34" s="35">
        <v>19.775071240961775</v>
      </c>
      <c r="EV34" s="35">
        <v>71.460046111275176</v>
      </c>
      <c r="EW34" s="35">
        <v>-2.9955228296787482</v>
      </c>
      <c r="EX34" s="35">
        <v>66.437712439109958</v>
      </c>
      <c r="EY34" s="35">
        <v>4.982025168435392</v>
      </c>
      <c r="EZ34" s="35">
        <v>100</v>
      </c>
      <c r="FA34" s="35">
        <v>99</v>
      </c>
      <c r="FB34" s="35">
        <v>91.999999999999986</v>
      </c>
      <c r="FC34" s="35">
        <v>100</v>
      </c>
      <c r="FD34" s="35">
        <v>100</v>
      </c>
      <c r="FE34" s="35">
        <v>100</v>
      </c>
      <c r="FF34" s="35">
        <v>70.287236605922885</v>
      </c>
      <c r="FG34" s="35">
        <v>39.529472152038551</v>
      </c>
      <c r="FH34" s="35">
        <v>27.217269135013353</v>
      </c>
      <c r="FI34" s="35">
        <v>15.368309280000002</v>
      </c>
      <c r="FJ34" s="35">
        <v>21213.325473080549</v>
      </c>
      <c r="FK34" s="35">
        <v>65364.759172844257</v>
      </c>
      <c r="FL34" s="35">
        <v>29.24</v>
      </c>
      <c r="FM34" s="35">
        <v>65.55</v>
      </c>
      <c r="FN34" s="35">
        <v>8.7100000000000009</v>
      </c>
      <c r="FO34" s="35">
        <v>8.0773113723042798</v>
      </c>
      <c r="FP34" s="35">
        <v>1</v>
      </c>
      <c r="FQ34" s="35">
        <v>76.34</v>
      </c>
      <c r="FR34" s="26">
        <v>5031518.6340917461</v>
      </c>
      <c r="FS34" s="35">
        <v>0</v>
      </c>
      <c r="FT34" s="31">
        <v>0.92047128129602362</v>
      </c>
      <c r="FU34" s="35">
        <v>75.8</v>
      </c>
      <c r="FV34" s="35">
        <v>103</v>
      </c>
      <c r="FW34" s="35">
        <v>182.22800722380501</v>
      </c>
      <c r="FX34" s="26">
        <v>531772</v>
      </c>
      <c r="FY34" s="35">
        <v>92.816708678429961</v>
      </c>
      <c r="FZ34" s="35">
        <v>97.359740727403675</v>
      </c>
      <c r="GA34" s="35">
        <v>99.049333813467769</v>
      </c>
      <c r="GB34" s="35">
        <v>95.915016204537267</v>
      </c>
      <c r="GC34" s="35">
        <v>70.908174288800865</v>
      </c>
      <c r="GD34" s="35">
        <v>100</v>
      </c>
      <c r="GE34" s="35">
        <v>100</v>
      </c>
      <c r="GF34" s="35">
        <v>3143.2022373718423</v>
      </c>
      <c r="GG34" s="35">
        <v>75.96059186909325</v>
      </c>
      <c r="GH34" s="35">
        <v>88.264966809644491</v>
      </c>
      <c r="GI34" s="35">
        <v>85.176335701944069</v>
      </c>
      <c r="GJ34" s="35">
        <v>28.35521375377521</v>
      </c>
      <c r="GK34" s="35">
        <v>69.710561557740533</v>
      </c>
      <c r="GL34" s="35">
        <v>95.492493672562688</v>
      </c>
      <c r="GM34" s="35">
        <v>99.090578022098754</v>
      </c>
      <c r="GN34" s="35">
        <v>86.07280978358591</v>
      </c>
      <c r="GO34" s="35">
        <v>92.139601646508424</v>
      </c>
      <c r="GP34" s="35">
        <v>93.385733790025014</v>
      </c>
      <c r="GQ34" s="35">
        <v>96.804880680442508</v>
      </c>
      <c r="GR34" s="35">
        <v>100</v>
      </c>
      <c r="GS34" s="35">
        <v>91.699113703308882</v>
      </c>
      <c r="GT34" s="35">
        <v>92.746912333378901</v>
      </c>
      <c r="GU34" s="35">
        <v>44.482535109830749</v>
      </c>
      <c r="GV34" s="35">
        <v>11.410945560806667</v>
      </c>
      <c r="GW34" s="35">
        <v>9</v>
      </c>
      <c r="GX34" s="35">
        <v>89.433201296362981</v>
      </c>
      <c r="GY34" s="35">
        <v>20.849837954627297</v>
      </c>
      <c r="GZ34" s="35">
        <v>30.684911775297085</v>
      </c>
      <c r="HA34" s="35">
        <v>55.875</v>
      </c>
      <c r="HB34" s="35">
        <v>12.030075187969924</v>
      </c>
      <c r="HC34" s="35">
        <v>8.4381539611360239</v>
      </c>
      <c r="HD34" s="35">
        <v>92.857142857142861</v>
      </c>
      <c r="HE34" s="35">
        <v>80.839939550418649</v>
      </c>
      <c r="HF34" s="35">
        <v>7.2830905636478782</v>
      </c>
      <c r="HG34" s="35">
        <v>42.638855202522436</v>
      </c>
      <c r="HH34" s="35">
        <v>5.9170121159286211</v>
      </c>
      <c r="HI34" s="35">
        <v>37.699677550869133</v>
      </c>
      <c r="HJ34" s="35">
        <v>162.34598582153976</v>
      </c>
      <c r="HK34" s="35">
        <v>29.717215580610564</v>
      </c>
      <c r="HL34" s="35">
        <v>27.938368169095142</v>
      </c>
      <c r="HM34" s="35">
        <v>288.9057472467104</v>
      </c>
      <c r="HN34" s="35">
        <v>9.0250346613650034</v>
      </c>
      <c r="HO34" s="35">
        <v>11.745624820153296</v>
      </c>
      <c r="HP34" s="35">
        <v>30.266565516519741</v>
      </c>
      <c r="HQ34" s="35">
        <v>28.487718105004316</v>
      </c>
      <c r="HR34" s="35">
        <v>15.449547668754349</v>
      </c>
      <c r="HS34" s="35">
        <v>10.699803793328973</v>
      </c>
      <c r="HT34" s="35">
        <v>103.4</v>
      </c>
      <c r="HU34" s="35">
        <v>94.2</v>
      </c>
      <c r="HV34" s="35">
        <v>12.462686567164178</v>
      </c>
      <c r="HW34" s="35">
        <v>46.656716417910445</v>
      </c>
      <c r="HX34" s="35">
        <v>92.149002297193817</v>
      </c>
      <c r="HY34" s="35">
        <v>69.704067384352058</v>
      </c>
      <c r="HZ34" s="35">
        <v>7.1888653664249365</v>
      </c>
      <c r="IA34" s="35">
        <v>89.23</v>
      </c>
      <c r="IB34" s="35">
        <v>99.64</v>
      </c>
      <c r="IC34" s="35">
        <v>99.601275917065394</v>
      </c>
      <c r="ID34" s="35">
        <v>94.516272848863125</v>
      </c>
      <c r="IE34" s="35">
        <v>88.08</v>
      </c>
      <c r="IF34" s="35">
        <v>97.560980000000001</v>
      </c>
      <c r="IG34" s="35">
        <v>100</v>
      </c>
      <c r="IH34" s="35">
        <v>89.444666350000006</v>
      </c>
      <c r="II34" s="35">
        <v>46.688557729244266</v>
      </c>
      <c r="IJ34" s="35">
        <v>82</v>
      </c>
      <c r="IK34" s="26">
        <v>5622</v>
      </c>
      <c r="IL34" s="35">
        <v>3.9530104719860931E-2</v>
      </c>
      <c r="IM34" s="35">
        <v>2.3369835404769903</v>
      </c>
      <c r="IN34" s="35">
        <v>1.458441674885681</v>
      </c>
      <c r="IO34" s="35">
        <v>-1</v>
      </c>
      <c r="IP34" s="35">
        <v>-0.9910714285714286</v>
      </c>
      <c r="IQ34" s="35">
        <v>384.50927899999971</v>
      </c>
      <c r="IR34" s="35">
        <v>388.43087499999859</v>
      </c>
      <c r="IS34" s="35">
        <v>276.02357099999989</v>
      </c>
      <c r="IT34" s="35">
        <v>100.31949999999999</v>
      </c>
      <c r="IU34" s="35">
        <v>98.250999999999976</v>
      </c>
    </row>
    <row r="35" spans="1:255">
      <c r="A35" s="34" t="s">
        <v>292</v>
      </c>
      <c r="B35" s="34" t="s">
        <v>79</v>
      </c>
      <c r="C35" s="35">
        <v>55.061044736437104</v>
      </c>
      <c r="D35" s="35" t="s">
        <v>567</v>
      </c>
      <c r="E35" s="35">
        <v>65.462206617376978</v>
      </c>
      <c r="F35" s="35">
        <v>56.227302795955225</v>
      </c>
      <c r="G35" s="35">
        <v>58.036949331831636</v>
      </c>
      <c r="H35" s="35">
        <v>61.612273701133816</v>
      </c>
      <c r="I35" s="35">
        <v>50.3969534147068</v>
      </c>
      <c r="J35" s="35">
        <v>38.630582557618155</v>
      </c>
      <c r="K35" s="35">
        <v>95.211443636492859</v>
      </c>
      <c r="L35" s="35">
        <v>67.816150499080564</v>
      </c>
      <c r="M35" s="35">
        <v>67.561936936936931</v>
      </c>
      <c r="N35" s="35">
        <v>45.778433968045597</v>
      </c>
      <c r="O35" s="35">
        <v>33.360835664842689</v>
      </c>
      <c r="P35" s="35">
        <v>83.044438998863214</v>
      </c>
      <c r="Q35" s="35">
        <v>19.652075571505708</v>
      </c>
      <c r="R35" s="35">
        <v>73.427621985745859</v>
      </c>
      <c r="S35" s="35">
        <v>97.874524484259709</v>
      </c>
      <c r="T35" s="35">
        <v>33.954989142309593</v>
      </c>
      <c r="U35" s="35">
        <v>49.520785442231833</v>
      </c>
      <c r="V35" s="35">
        <v>87.720453601971172</v>
      </c>
      <c r="W35" s="35">
        <v>37.536748964672597</v>
      </c>
      <c r="X35" s="35">
        <v>49.614125540369542</v>
      </c>
      <c r="Y35" s="35">
        <v>65.792633109913012</v>
      </c>
      <c r="Z35" s="35">
        <v>61.612273701133816</v>
      </c>
      <c r="AA35" s="35">
        <v>32.577893385976367</v>
      </c>
      <c r="AB35" s="35">
        <v>2.0795807148939449</v>
      </c>
      <c r="AC35" s="35">
        <v>46.164892990998958</v>
      </c>
      <c r="AD35" s="35">
        <v>60.131417196703993</v>
      </c>
      <c r="AE35" s="35">
        <v>65.185329235737527</v>
      </c>
      <c r="AF35" s="35">
        <v>96.242606963930029</v>
      </c>
      <c r="AG35" s="35">
        <v>67.428253651489399</v>
      </c>
      <c r="AH35" s="35">
        <v>11.358671856079413</v>
      </c>
      <c r="AI35" s="35">
        <v>37.104822165285647</v>
      </c>
      <c r="AJ35" s="35">
        <v>100</v>
      </c>
      <c r="AK35" s="35">
        <v>95.165225179737703</v>
      </c>
      <c r="AL35" s="35">
        <v>100</v>
      </c>
      <c r="AM35" s="35">
        <v>95.92371773801375</v>
      </c>
      <c r="AN35" s="35">
        <v>80.179718901205803</v>
      </c>
      <c r="AO35" s="35">
        <v>100</v>
      </c>
      <c r="AP35" s="35">
        <v>100</v>
      </c>
      <c r="AQ35" s="35">
        <v>61.838991315666107</v>
      </c>
      <c r="AR35" s="35">
        <v>53.051824084516689</v>
      </c>
      <c r="AS35" s="35">
        <v>24.189937095220078</v>
      </c>
      <c r="AT35" s="35">
        <v>100</v>
      </c>
      <c r="AU35" s="35">
        <v>68.581081081081081</v>
      </c>
      <c r="AV35" s="35">
        <v>35</v>
      </c>
      <c r="AW35" s="35">
        <v>66.666666666666657</v>
      </c>
      <c r="AX35" s="35">
        <v>100</v>
      </c>
      <c r="AY35" s="35">
        <v>100</v>
      </c>
      <c r="AZ35" s="35">
        <v>61.678384153366537</v>
      </c>
      <c r="BA35" s="35">
        <v>13.334623773379786</v>
      </c>
      <c r="BB35" s="35">
        <v>42.988354885030489</v>
      </c>
      <c r="BC35" s="35">
        <v>10.890807028451139</v>
      </c>
      <c r="BD35" s="35">
        <v>22.342495017326371</v>
      </c>
      <c r="BE35" s="35">
        <v>17.974146296363752</v>
      </c>
      <c r="BF35" s="35">
        <v>59.765865680837962</v>
      </c>
      <c r="BG35" s="35">
        <v>100</v>
      </c>
      <c r="BH35" s="35">
        <v>82.177755995452856</v>
      </c>
      <c r="BI35" s="35">
        <v>50</v>
      </c>
      <c r="BJ35" s="35">
        <v>100</v>
      </c>
      <c r="BK35" s="35">
        <v>32.401433691756267</v>
      </c>
      <c r="BL35" s="35">
        <v>39.289582712373722</v>
      </c>
      <c r="BM35" s="35">
        <v>0</v>
      </c>
      <c r="BN35" s="35">
        <v>6.9172858818928429</v>
      </c>
      <c r="BO35" s="35">
        <v>86.123076923076908</v>
      </c>
      <c r="BP35" s="35">
        <v>55.190930787589501</v>
      </c>
      <c r="BQ35" s="35">
        <v>53.360755621829171</v>
      </c>
      <c r="BR35" s="35">
        <v>99.035724610487875</v>
      </c>
      <c r="BS35" s="35">
        <v>94.76092141172056</v>
      </c>
      <c r="BT35" s="35">
        <v>99.00352051935451</v>
      </c>
      <c r="BU35" s="35">
        <v>99.631980382344281</v>
      </c>
      <c r="BV35" s="35">
        <v>100</v>
      </c>
      <c r="BW35" s="35">
        <v>95.97620010787918</v>
      </c>
      <c r="BX35" s="35">
        <v>0</v>
      </c>
      <c r="BY35" s="35">
        <v>100</v>
      </c>
      <c r="BZ35" s="35">
        <v>1.8649674269287868</v>
      </c>
      <c r="CA35" s="35">
        <v>17.14578735353842</v>
      </c>
      <c r="CB35" s="35">
        <v>98.973659423820166</v>
      </c>
      <c r="CC35" s="35">
        <v>59.584369112488922</v>
      </c>
      <c r="CD35" s="35">
        <v>32.439748086765036</v>
      </c>
      <c r="CE35" s="35">
        <v>5.7799975184680132</v>
      </c>
      <c r="CF35" s="35">
        <v>83.201151158310424</v>
      </c>
      <c r="CG35" s="35">
        <v>100</v>
      </c>
      <c r="CH35" s="35">
        <v>93.656080649947484</v>
      </c>
      <c r="CI35" s="35">
        <v>78.408946884225657</v>
      </c>
      <c r="CJ35" s="35">
        <v>92.606596135014925</v>
      </c>
      <c r="CK35" s="35">
        <v>100</v>
      </c>
      <c r="CL35" s="35">
        <v>100</v>
      </c>
      <c r="CM35" s="35">
        <v>95.680919192763696</v>
      </c>
      <c r="CN35" s="35">
        <v>41.411085953817675</v>
      </c>
      <c r="CO35" s="35">
        <v>37.273288288815188</v>
      </c>
      <c r="CP35" s="35">
        <v>67.003625271869282</v>
      </c>
      <c r="CQ35" s="35">
        <v>8.3333333333333321</v>
      </c>
      <c r="CR35" s="35">
        <v>52.521462277671397</v>
      </c>
      <c r="CS35" s="35">
        <v>60.046704412257647</v>
      </c>
      <c r="CT35" s="35">
        <v>36.27420993117957</v>
      </c>
      <c r="CU35" s="35">
        <v>75.435829876448551</v>
      </c>
      <c r="CV35" s="35">
        <v>18.218623481781375</v>
      </c>
      <c r="CW35" s="35">
        <v>86.520127664418069</v>
      </c>
      <c r="CX35" s="35">
        <v>82.995951417004051</v>
      </c>
      <c r="CY35" s="35">
        <v>94.628938935604523</v>
      </c>
      <c r="CZ35" s="35">
        <v>30.847457627118658</v>
      </c>
      <c r="DA35" s="35">
        <v>59.36042454067826</v>
      </c>
      <c r="DB35" s="35">
        <v>26.315435270763054</v>
      </c>
      <c r="DC35" s="35">
        <v>38.840351501189673</v>
      </c>
      <c r="DD35" s="35">
        <v>2.7187656361680577</v>
      </c>
      <c r="DE35" s="35">
        <v>0</v>
      </c>
      <c r="DF35" s="35">
        <v>0</v>
      </c>
      <c r="DG35" s="35">
        <v>5.5995572234077207</v>
      </c>
      <c r="DH35" s="35">
        <v>66.971713814210531</v>
      </c>
      <c r="DI35" s="35">
        <v>30.873509868412789</v>
      </c>
      <c r="DJ35" s="35">
        <v>48.182031081725626</v>
      </c>
      <c r="DK35" s="35">
        <v>38.632317199646884</v>
      </c>
      <c r="DL35" s="35">
        <v>79.014320935844296</v>
      </c>
      <c r="DM35" s="35">
        <v>83.824374208053996</v>
      </c>
      <c r="DN35" s="35">
        <v>51.866404715127715</v>
      </c>
      <c r="DO35" s="35">
        <v>25.820568927789928</v>
      </c>
      <c r="DP35" s="35">
        <v>61.77540265716619</v>
      </c>
      <c r="DQ35" s="35">
        <v>79.856587535296228</v>
      </c>
      <c r="DR35" s="35">
        <v>92.873870859819334</v>
      </c>
      <c r="DS35" s="35">
        <v>91.420785126405917</v>
      </c>
      <c r="DT35" s="35">
        <v>0</v>
      </c>
      <c r="DU35" s="35">
        <v>91.167999999999978</v>
      </c>
      <c r="DV35" s="35">
        <v>100</v>
      </c>
      <c r="DW35" s="35">
        <v>100</v>
      </c>
      <c r="DX35" s="35">
        <v>90.593421916424447</v>
      </c>
      <c r="DY35" s="35">
        <v>99.451612903225808</v>
      </c>
      <c r="DZ35" s="35">
        <v>70.454544607438066</v>
      </c>
      <c r="EA35" s="35">
        <v>95.161286056191685</v>
      </c>
      <c r="EB35" s="35">
        <v>37.781631106363719</v>
      </c>
      <c r="EC35" s="35">
        <v>14.238965144050214</v>
      </c>
      <c r="ED35" s="35">
        <v>92.5</v>
      </c>
      <c r="EE35" s="35">
        <v>94.433094994892755</v>
      </c>
      <c r="EF35" s="35">
        <v>2.6066491341088951</v>
      </c>
      <c r="EG35" s="35">
        <v>8.5695958905126055</v>
      </c>
      <c r="EH35" s="35">
        <v>27.379536910815734</v>
      </c>
      <c r="EI35" s="35">
        <v>18.237577344959828</v>
      </c>
      <c r="EJ35" s="35">
        <v>0</v>
      </c>
      <c r="EK35" s="35">
        <v>0.49269020820797055</v>
      </c>
      <c r="EL35" s="35">
        <v>3.3588619112139848</v>
      </c>
      <c r="EM35" s="35">
        <v>2.5795658444394327</v>
      </c>
      <c r="EN35" s="35">
        <v>87.408532601594118</v>
      </c>
      <c r="EO35" s="35">
        <v>91.684460260972742</v>
      </c>
      <c r="EP35" s="35">
        <v>0</v>
      </c>
      <c r="EQ35" s="35">
        <v>42.241622078287804</v>
      </c>
      <c r="ER35" s="35">
        <v>35.201351731906506</v>
      </c>
      <c r="ES35" s="35">
        <v>63.362433117431706</v>
      </c>
      <c r="ET35" s="35">
        <v>28.161081385525204</v>
      </c>
      <c r="EU35" s="35">
        <v>0</v>
      </c>
      <c r="EV35" s="35">
        <v>82.717425392787447</v>
      </c>
      <c r="EW35" s="35">
        <v>-3.3998458874871034</v>
      </c>
      <c r="EX35" s="35">
        <v>52.726128885665787</v>
      </c>
      <c r="EY35" s="35">
        <v>0.5597137099813736</v>
      </c>
      <c r="EZ35" s="35">
        <v>100</v>
      </c>
      <c r="FA35" s="35">
        <v>72.099999999999994</v>
      </c>
      <c r="FB35" s="35">
        <v>48</v>
      </c>
      <c r="FC35" s="35">
        <v>75</v>
      </c>
      <c r="FD35" s="35">
        <v>100</v>
      </c>
      <c r="FE35" s="35">
        <v>100</v>
      </c>
      <c r="FF35" s="35">
        <v>60.02014593368866</v>
      </c>
      <c r="FG35" s="35">
        <v>10.391815578320001</v>
      </c>
      <c r="FH35" s="35">
        <v>30.309063233299703</v>
      </c>
      <c r="FI35" s="35">
        <v>9.2673590400000005</v>
      </c>
      <c r="FJ35" s="35">
        <v>32373.84490284427</v>
      </c>
      <c r="FK35" s="35">
        <v>46873.152985778652</v>
      </c>
      <c r="FL35" s="35">
        <v>41.8</v>
      </c>
      <c r="FM35" s="35">
        <v>100</v>
      </c>
      <c r="FN35" s="35">
        <v>34.74</v>
      </c>
      <c r="FO35" s="35">
        <v>0</v>
      </c>
      <c r="FP35" s="35">
        <v>1</v>
      </c>
      <c r="FQ35" s="35">
        <v>49.79</v>
      </c>
      <c r="FR35" s="26">
        <v>6238763.6911908491</v>
      </c>
      <c r="FS35" s="35">
        <v>0</v>
      </c>
      <c r="FT35" s="31">
        <v>0.48885412592882288</v>
      </c>
      <c r="FU35" s="35">
        <v>48.1</v>
      </c>
      <c r="FV35" s="35">
        <v>75.5</v>
      </c>
      <c r="FW35" s="35">
        <v>187.671224985138</v>
      </c>
      <c r="FX35" s="26">
        <v>59817</v>
      </c>
      <c r="FY35" s="35">
        <v>97.240151346539065</v>
      </c>
      <c r="FZ35" s="35">
        <v>99.376808368573336</v>
      </c>
      <c r="GA35" s="35">
        <v>99.933229468061427</v>
      </c>
      <c r="GB35" s="35">
        <v>99.265524148675723</v>
      </c>
      <c r="GC35" s="35">
        <v>97.106610282661919</v>
      </c>
      <c r="GD35" s="35">
        <v>0</v>
      </c>
      <c r="GE35" s="35">
        <v>100</v>
      </c>
      <c r="GF35" s="35">
        <v>590.8623387778091</v>
      </c>
      <c r="GG35" s="35">
        <v>34.353837911249272</v>
      </c>
      <c r="GH35" s="35">
        <v>99.519771435518663</v>
      </c>
      <c r="GI35" s="35">
        <v>81.918568860558509</v>
      </c>
      <c r="GJ35" s="35">
        <v>32.439748086765036</v>
      </c>
      <c r="GK35" s="35">
        <v>38.926353528671115</v>
      </c>
      <c r="GL35" s="35">
        <v>96.265024884384289</v>
      </c>
      <c r="GM35" s="35">
        <v>100</v>
      </c>
      <c r="GN35" s="35">
        <v>95.326516529703298</v>
      </c>
      <c r="GO35" s="35">
        <v>90.659478435305914</v>
      </c>
      <c r="GP35" s="35">
        <v>95.963809730198292</v>
      </c>
      <c r="GQ35" s="35">
        <v>100</v>
      </c>
      <c r="GR35" s="35">
        <v>100</v>
      </c>
      <c r="GS35" s="35">
        <v>96.038114343029093</v>
      </c>
      <c r="GT35" s="35">
        <v>88.282053954069994</v>
      </c>
      <c r="GU35" s="35">
        <v>68.840418428666823</v>
      </c>
      <c r="GV35" s="35">
        <v>30.892932712653408</v>
      </c>
      <c r="GW35" s="35">
        <v>3</v>
      </c>
      <c r="GX35" s="35">
        <v>76.073892722012019</v>
      </c>
      <c r="GY35" s="35">
        <v>36.523480970398396</v>
      </c>
      <c r="GZ35" s="35">
        <v>33.652348097039841</v>
      </c>
      <c r="HA35" s="35">
        <v>71.441746080541037</v>
      </c>
      <c r="HB35" s="35">
        <v>15.789473684210526</v>
      </c>
      <c r="HC35" s="35">
        <v>6.7394209354120269</v>
      </c>
      <c r="HD35" s="35">
        <v>89.473684210526315</v>
      </c>
      <c r="HE35" s="35">
        <v>83.120128627461582</v>
      </c>
      <c r="HF35" s="35">
        <v>16.949152542372882</v>
      </c>
      <c r="HG35" s="35">
        <v>63.320463320463318</v>
      </c>
      <c r="HH35" s="35">
        <v>5.13892259160398</v>
      </c>
      <c r="HI35" s="35">
        <v>41.410371895508945</v>
      </c>
      <c r="HJ35" s="35">
        <v>13.579387186629527</v>
      </c>
      <c r="HK35" s="35">
        <v>0</v>
      </c>
      <c r="HL35" s="35">
        <v>0</v>
      </c>
      <c r="HM35" s="35">
        <v>47.005571030640667</v>
      </c>
      <c r="HN35" s="35">
        <v>10.445682451253482</v>
      </c>
      <c r="HO35" s="35">
        <v>19.15041782729805</v>
      </c>
      <c r="HP35" s="35">
        <v>53.969359331476319</v>
      </c>
      <c r="HQ35" s="35">
        <v>53.621169916434546</v>
      </c>
      <c r="HR35" s="35">
        <v>10.5</v>
      </c>
      <c r="HS35" s="35">
        <v>9.3174603174603181</v>
      </c>
      <c r="HT35" s="35">
        <v>92.7</v>
      </c>
      <c r="HU35" s="35">
        <v>87.6</v>
      </c>
      <c r="HV35" s="35">
        <v>49.033816425120776</v>
      </c>
      <c r="HW35" s="35">
        <v>78.985507246376812</v>
      </c>
      <c r="HX35" s="35">
        <v>97.142857142857139</v>
      </c>
      <c r="HY35" s="35">
        <v>93.186813186813183</v>
      </c>
      <c r="HZ35" s="35">
        <v>0</v>
      </c>
      <c r="IA35" s="35">
        <v>97.24</v>
      </c>
      <c r="IB35" s="35">
        <v>100</v>
      </c>
      <c r="IC35" s="35">
        <v>100</v>
      </c>
      <c r="ID35" s="35">
        <v>98.136645962732914</v>
      </c>
      <c r="IE35" s="35">
        <v>97.24</v>
      </c>
      <c r="IF35" s="35">
        <v>84.146339999999995</v>
      </c>
      <c r="IG35" s="35">
        <v>96.341459999999998</v>
      </c>
      <c r="IH35" s="35">
        <v>66.176482950000008</v>
      </c>
      <c r="II35" s="35">
        <v>53.305954551249563</v>
      </c>
      <c r="IJ35" s="35">
        <v>79</v>
      </c>
      <c r="IK35" s="26">
        <v>5404</v>
      </c>
      <c r="IL35" s="35">
        <v>0.1340746470701992</v>
      </c>
      <c r="IM35" s="35">
        <v>-0.4682704272086271</v>
      </c>
      <c r="IN35" s="35">
        <v>2.6680761099365751</v>
      </c>
      <c r="IO35" s="35">
        <v>13.420403587443946</v>
      </c>
      <c r="IP35" s="35">
        <v>-1</v>
      </c>
      <c r="IQ35" s="35">
        <v>9.4028890000000001</v>
      </c>
      <c r="IR35" s="35">
        <v>34.031472999999998</v>
      </c>
      <c r="IS35" s="35">
        <v>14.905656000000002</v>
      </c>
      <c r="IT35" s="35">
        <v>93.731666666666669</v>
      </c>
      <c r="IU35" s="35">
        <v>100.93999999999998</v>
      </c>
    </row>
    <row r="36" spans="1:255">
      <c r="A36" s="34" t="s">
        <v>290</v>
      </c>
      <c r="B36" s="34" t="s">
        <v>90</v>
      </c>
      <c r="C36" s="35">
        <v>59.30604680039405</v>
      </c>
      <c r="D36" s="35" t="s">
        <v>189</v>
      </c>
      <c r="E36" s="35">
        <v>66.284071581194851</v>
      </c>
      <c r="F36" s="35">
        <v>70.463353475579154</v>
      </c>
      <c r="G36" s="35">
        <v>60.156553712432768</v>
      </c>
      <c r="H36" s="35">
        <v>69.857432522515879</v>
      </c>
      <c r="I36" s="35">
        <v>53.555858938260656</v>
      </c>
      <c r="J36" s="35">
        <v>35.519010572381006</v>
      </c>
      <c r="K36" s="35">
        <v>94.140747698180022</v>
      </c>
      <c r="L36" s="35">
        <v>55.708565845377478</v>
      </c>
      <c r="M36" s="35">
        <v>82.347972972972968</v>
      </c>
      <c r="N36" s="35">
        <v>50.365519790385513</v>
      </c>
      <c r="O36" s="35">
        <v>34.299673131851513</v>
      </c>
      <c r="P36" s="35">
        <v>80.841950048401571</v>
      </c>
      <c r="Q36" s="35">
        <v>26.035319577258704</v>
      </c>
      <c r="R36" s="35">
        <v>85.5691528824118</v>
      </c>
      <c r="S36" s="35">
        <v>96.875295803443365</v>
      </c>
      <c r="T36" s="35">
        <v>73.373645639202763</v>
      </c>
      <c r="U36" s="35">
        <v>64.333967712625153</v>
      </c>
      <c r="V36" s="35">
        <v>82.028337125505686</v>
      </c>
      <c r="W36" s="35">
        <v>40.902501729665055</v>
      </c>
      <c r="X36" s="35">
        <v>53.309508300153119</v>
      </c>
      <c r="Y36" s="35">
        <v>60.208453694214789</v>
      </c>
      <c r="Z36" s="35">
        <v>69.857432522515879</v>
      </c>
      <c r="AA36" s="35">
        <v>43.608739284428957</v>
      </c>
      <c r="AB36" s="35">
        <v>38.612295052357275</v>
      </c>
      <c r="AC36" s="35">
        <v>33.223818664301049</v>
      </c>
      <c r="AD36" s="35">
        <v>56.600244265483667</v>
      </c>
      <c r="AE36" s="35">
        <v>69.986099891386758</v>
      </c>
      <c r="AF36" s="35">
        <v>79.303956471606256</v>
      </c>
      <c r="AG36" s="35">
        <v>62.143711273559653</v>
      </c>
      <c r="AH36" s="35">
        <v>6.4220847664514</v>
      </c>
      <c r="AI36" s="35">
        <v>37.991235677131961</v>
      </c>
      <c r="AJ36" s="35">
        <v>100</v>
      </c>
      <c r="AK36" s="35">
        <v>95.323316778936501</v>
      </c>
      <c r="AL36" s="35">
        <v>94.664779490872661</v>
      </c>
      <c r="AM36" s="35">
        <v>96.58021729204232</v>
      </c>
      <c r="AN36" s="35">
        <v>80.756850804697706</v>
      </c>
      <c r="AO36" s="35">
        <v>97.519321822531111</v>
      </c>
      <c r="AP36" s="35">
        <v>59.999144500596415</v>
      </c>
      <c r="AQ36" s="35">
        <v>59.548378879329611</v>
      </c>
      <c r="AR36" s="35">
        <v>55.933428816085687</v>
      </c>
      <c r="AS36" s="35">
        <v>36.395210364209035</v>
      </c>
      <c r="AT36" s="35">
        <v>66.666666666666657</v>
      </c>
      <c r="AU36" s="35">
        <v>87.725225225225216</v>
      </c>
      <c r="AV36" s="35">
        <v>75</v>
      </c>
      <c r="AW36" s="35">
        <v>66.666666666666657</v>
      </c>
      <c r="AX36" s="35">
        <v>100</v>
      </c>
      <c r="AY36" s="35">
        <v>100</v>
      </c>
      <c r="AZ36" s="35">
        <v>55.877977273472702</v>
      </c>
      <c r="BA36" s="35">
        <v>35.165411337592175</v>
      </c>
      <c r="BB36" s="35">
        <v>42.723693855031705</v>
      </c>
      <c r="BC36" s="35">
        <v>18.060516485830991</v>
      </c>
      <c r="BD36" s="35">
        <v>19.159606259383441</v>
      </c>
      <c r="BE36" s="35">
        <v>17.555391776548987</v>
      </c>
      <c r="BF36" s="35">
        <v>66.184021359622108</v>
      </c>
      <c r="BG36" s="35">
        <v>84.589694656488547</v>
      </c>
      <c r="BH36" s="35">
        <v>81.75799056780086</v>
      </c>
      <c r="BI36" s="35">
        <v>57.020114969316914</v>
      </c>
      <c r="BJ36" s="35">
        <v>100</v>
      </c>
      <c r="BK36" s="35">
        <v>57.218637992831532</v>
      </c>
      <c r="BL36" s="35">
        <v>32.259427880970115</v>
      </c>
      <c r="BM36" s="35">
        <v>0</v>
      </c>
      <c r="BN36" s="35">
        <v>14.663212435233161</v>
      </c>
      <c r="BO36" s="35">
        <v>91.876923076923092</v>
      </c>
      <c r="BP36" s="35">
        <v>57.935560859188541</v>
      </c>
      <c r="BQ36" s="35">
        <v>93.139980778748352</v>
      </c>
      <c r="BR36" s="35">
        <v>99.324146814787213</v>
      </c>
      <c r="BS36" s="35">
        <v>94.788482789057966</v>
      </c>
      <c r="BT36" s="35">
        <v>98.842248580186393</v>
      </c>
      <c r="BU36" s="35">
        <v>98.309705735567235</v>
      </c>
      <c r="BV36" s="35">
        <v>93.364064982572543</v>
      </c>
      <c r="BW36" s="35">
        <v>99.07197692983263</v>
      </c>
      <c r="BX36" s="35">
        <v>100</v>
      </c>
      <c r="BY36" s="35">
        <v>100</v>
      </c>
      <c r="BZ36" s="35">
        <v>20.120936917608297</v>
      </c>
      <c r="CA36" s="35">
        <v>23.377685407710608</v>
      </c>
      <c r="CB36" s="35">
        <v>54.579486733827579</v>
      </c>
      <c r="CC36" s="35">
        <v>62.697824487828157</v>
      </c>
      <c r="CD36" s="35">
        <v>80.464589046233854</v>
      </c>
      <c r="CE36" s="35">
        <v>82.067763024406219</v>
      </c>
      <c r="CF36" s="35">
        <v>82.816457575744451</v>
      </c>
      <c r="CG36" s="35">
        <v>65.910516966683446</v>
      </c>
      <c r="CH36" s="35">
        <v>79.202075031262993</v>
      </c>
      <c r="CI36" s="35">
        <v>62.606648601449635</v>
      </c>
      <c r="CJ36" s="35">
        <v>87.645356265033811</v>
      </c>
      <c r="CK36" s="35">
        <v>97.893868505893082</v>
      </c>
      <c r="CL36" s="35">
        <v>100</v>
      </c>
      <c r="CM36" s="35">
        <v>86.363091284067323</v>
      </c>
      <c r="CN36" s="35">
        <v>76.605140349655173</v>
      </c>
      <c r="CO36" s="35">
        <v>15.708167753665093</v>
      </c>
      <c r="CP36" s="35">
        <v>90.332670768663391</v>
      </c>
      <c r="CQ36" s="35">
        <v>16.666666666666664</v>
      </c>
      <c r="CR36" s="35">
        <v>92.066267147116264</v>
      </c>
      <c r="CS36" s="35">
        <v>36.887251574874433</v>
      </c>
      <c r="CT36" s="35">
        <v>30.975006178468657</v>
      </c>
      <c r="CU36" s="35">
        <v>82.509117309528918</v>
      </c>
      <c r="CV36" s="35">
        <v>13.574660633484163</v>
      </c>
      <c r="CW36" s="35">
        <v>63.754561720723949</v>
      </c>
      <c r="CX36" s="35">
        <v>80.995475113122168</v>
      </c>
      <c r="CY36" s="35">
        <v>90.825445086506022</v>
      </c>
      <c r="CZ36" s="35">
        <v>65.128205128205124</v>
      </c>
      <c r="DA36" s="35">
        <v>53.618647352836469</v>
      </c>
      <c r="DB36" s="35">
        <v>45.363844907364054</v>
      </c>
      <c r="DC36" s="35">
        <v>41.853633661493852</v>
      </c>
      <c r="DD36" s="35">
        <v>47.373616781788215</v>
      </c>
      <c r="DE36" s="35">
        <v>4.5810075476685448</v>
      </c>
      <c r="DF36" s="35">
        <v>64.700195285726053</v>
      </c>
      <c r="DG36" s="35">
        <v>37.794360594246307</v>
      </c>
      <c r="DH36" s="35">
        <v>42.238645496823032</v>
      </c>
      <c r="DI36" s="35">
        <v>32.314372659548852</v>
      </c>
      <c r="DJ36" s="35">
        <v>27.167311926383515</v>
      </c>
      <c r="DK36" s="35">
        <v>31.174944574448826</v>
      </c>
      <c r="DL36" s="35">
        <v>74.316383039214344</v>
      </c>
      <c r="DM36" s="35">
        <v>75.273968649245916</v>
      </c>
      <c r="DN36" s="35">
        <v>43.222003929273079</v>
      </c>
      <c r="DO36" s="35">
        <v>33.588621444201316</v>
      </c>
      <c r="DP36" s="35">
        <v>38.693841064212528</v>
      </c>
      <c r="DQ36" s="35">
        <v>66.038914165464163</v>
      </c>
      <c r="DR36" s="35">
        <v>100</v>
      </c>
      <c r="DS36" s="35">
        <v>91.26085151728104</v>
      </c>
      <c r="DT36" s="35">
        <v>53.936892709976078</v>
      </c>
      <c r="DU36" s="35">
        <v>69.632000000000019</v>
      </c>
      <c r="DV36" s="35">
        <v>100</v>
      </c>
      <c r="DW36" s="35">
        <v>56.962025316455659</v>
      </c>
      <c r="DX36" s="35">
        <v>94.24833768673696</v>
      </c>
      <c r="DY36" s="35">
        <v>75.677419354838733</v>
      </c>
      <c r="DZ36" s="35">
        <v>54.545464710743161</v>
      </c>
      <c r="EA36" s="35">
        <v>83.870971155046647</v>
      </c>
      <c r="EB36" s="35">
        <v>25.484376892347342</v>
      </c>
      <c r="EC36" s="35">
        <v>31.4205968648347</v>
      </c>
      <c r="ED36" s="35">
        <v>87.5</v>
      </c>
      <c r="EE36" s="35">
        <v>90.040858018386103</v>
      </c>
      <c r="EF36" s="35">
        <v>0</v>
      </c>
      <c r="EG36" s="35">
        <v>27.391225095612835</v>
      </c>
      <c r="EH36" s="35">
        <v>4.7191987366441621</v>
      </c>
      <c r="EI36" s="35">
        <v>0</v>
      </c>
      <c r="EJ36" s="35">
        <v>0</v>
      </c>
      <c r="EK36" s="35">
        <v>1.4669689887162023</v>
      </c>
      <c r="EL36" s="35">
        <v>3.7963164702892036</v>
      </c>
      <c r="EM36" s="35">
        <v>2.2353153696322381</v>
      </c>
      <c r="EN36" s="35">
        <v>88.55089507382722</v>
      </c>
      <c r="EO36" s="35">
        <v>93.906682483194942</v>
      </c>
      <c r="EP36" s="35">
        <v>0</v>
      </c>
      <c r="EQ36" s="35">
        <v>41.011619958988383</v>
      </c>
      <c r="ER36" s="35">
        <v>77.466393255866933</v>
      </c>
      <c r="ES36" s="35">
        <v>59.239006607427662</v>
      </c>
      <c r="ET36" s="35">
        <v>27.341079972658918</v>
      </c>
      <c r="EU36" s="35">
        <v>9.113693324219641</v>
      </c>
      <c r="EV36" s="35">
        <v>70.531581011161975</v>
      </c>
      <c r="EW36" s="35">
        <v>-3.6717500867005697</v>
      </c>
      <c r="EX36" s="35">
        <v>54.588603397614989</v>
      </c>
      <c r="EY36" s="35">
        <v>3.3011207736658292</v>
      </c>
      <c r="EZ36" s="35">
        <v>66.666666666666671</v>
      </c>
      <c r="FA36" s="35">
        <v>89.1</v>
      </c>
      <c r="FB36" s="35">
        <v>80</v>
      </c>
      <c r="FC36" s="35">
        <v>75</v>
      </c>
      <c r="FD36" s="35">
        <v>100</v>
      </c>
      <c r="FE36" s="35">
        <v>100</v>
      </c>
      <c r="FF36" s="35">
        <v>54.375684390397765</v>
      </c>
      <c r="FG36" s="35">
        <v>27.404782884504197</v>
      </c>
      <c r="FH36" s="35">
        <v>30.122463213013354</v>
      </c>
      <c r="FI36" s="35">
        <v>15.368309280000002</v>
      </c>
      <c r="FJ36" s="35">
        <v>28519.033264980633</v>
      </c>
      <c r="FK36" s="35">
        <v>45967.348963317381</v>
      </c>
      <c r="FL36" s="35">
        <v>35.549999999999997</v>
      </c>
      <c r="FM36" s="35">
        <v>87.08</v>
      </c>
      <c r="FN36" s="35">
        <v>34.15</v>
      </c>
      <c r="FO36" s="35">
        <v>5.9641584237715648</v>
      </c>
      <c r="FP36" s="35">
        <v>1</v>
      </c>
      <c r="FQ36" s="35">
        <v>67.099999999999994</v>
      </c>
      <c r="FR36" s="26">
        <v>5270083.5440414511</v>
      </c>
      <c r="FS36" s="35">
        <v>0</v>
      </c>
      <c r="FT36" s="31">
        <v>1.0362694300518136</v>
      </c>
      <c r="FU36" s="35">
        <v>29.4</v>
      </c>
      <c r="FV36" s="35">
        <v>70.900000000000006</v>
      </c>
      <c r="FW36" s="35">
        <v>121.60658795675801</v>
      </c>
      <c r="FX36" s="26">
        <v>43358</v>
      </c>
      <c r="FY36" s="35">
        <v>97.252074547680593</v>
      </c>
      <c r="FZ36" s="35">
        <v>99.333424023942314</v>
      </c>
      <c r="GA36" s="35">
        <v>99.755135355733913</v>
      </c>
      <c r="GB36" s="35">
        <v>97.769011018908998</v>
      </c>
      <c r="GC36" s="35">
        <v>99.306216841246084</v>
      </c>
      <c r="GD36" s="35">
        <v>100</v>
      </c>
      <c r="GE36" s="35">
        <v>100</v>
      </c>
      <c r="GF36" s="35">
        <v>6374.7514695830487</v>
      </c>
      <c r="GG36" s="35">
        <v>38.591974470627378</v>
      </c>
      <c r="GH36" s="35">
        <v>78.747573281174084</v>
      </c>
      <c r="GI36" s="35">
        <v>82.441800809935799</v>
      </c>
      <c r="GJ36" s="35">
        <v>80.464589046233854</v>
      </c>
      <c r="GK36" s="35">
        <v>88.376278150680648</v>
      </c>
      <c r="GL36" s="35">
        <v>96.183403648148968</v>
      </c>
      <c r="GM36" s="35">
        <v>89.847053121085736</v>
      </c>
      <c r="GN36" s="35">
        <v>84.678437225552244</v>
      </c>
      <c r="GO36" s="35">
        <v>83.823234409109688</v>
      </c>
      <c r="GP36" s="35">
        <v>93.673327675333695</v>
      </c>
      <c r="GQ36" s="35">
        <v>99.571688037084229</v>
      </c>
      <c r="GR36" s="35">
        <v>100</v>
      </c>
      <c r="GS36" s="35">
        <v>91.73318134718464</v>
      </c>
      <c r="GT36" s="35">
        <v>95.320962888665989</v>
      </c>
      <c r="GU36" s="35">
        <v>35.124472860835262</v>
      </c>
      <c r="GV36" s="35">
        <v>62.389937106918239</v>
      </c>
      <c r="GW36" s="35">
        <v>5</v>
      </c>
      <c r="GX36" s="35">
        <v>93.116582777853353</v>
      </c>
      <c r="GY36" s="35">
        <v>25.017004489185148</v>
      </c>
      <c r="GZ36" s="35">
        <v>30.553666167868315</v>
      </c>
      <c r="HA36" s="35">
        <v>77.274774774774784</v>
      </c>
      <c r="HB36" s="35">
        <v>11.76470588235294</v>
      </c>
      <c r="HC36" s="35">
        <v>11.748427672955975</v>
      </c>
      <c r="HD36" s="35">
        <v>88.235294117647058</v>
      </c>
      <c r="HE36" s="35">
        <v>81.788905780277105</v>
      </c>
      <c r="HF36" s="35">
        <v>8.5470085470085486</v>
      </c>
      <c r="HG36" s="35">
        <v>59.885386819484239</v>
      </c>
      <c r="HH36" s="35">
        <v>5.9678677989442273</v>
      </c>
      <c r="HI36" s="35">
        <v>42.611247719520904</v>
      </c>
      <c r="HJ36" s="35">
        <v>236.61645422943224</v>
      </c>
      <c r="HK36" s="35">
        <v>7.1842410196987254</v>
      </c>
      <c r="HL36" s="35">
        <v>77.404403244495953</v>
      </c>
      <c r="HM36" s="35">
        <v>317.26535341830822</v>
      </c>
      <c r="HN36" s="35">
        <v>6.9524913093858629</v>
      </c>
      <c r="HO36" s="35">
        <v>19.930475086906142</v>
      </c>
      <c r="HP36" s="35">
        <v>34.762456546929322</v>
      </c>
      <c r="HQ36" s="35">
        <v>44.032444959443801</v>
      </c>
      <c r="HR36" s="35">
        <v>11.030864197530864</v>
      </c>
      <c r="HS36" s="35">
        <v>10.6</v>
      </c>
      <c r="HT36" s="35">
        <v>88.3</v>
      </c>
      <c r="HU36" s="35">
        <v>94.7</v>
      </c>
      <c r="HV36" s="35">
        <v>30.712979890310788</v>
      </c>
      <c r="HW36" s="35">
        <v>67.093235831809878</v>
      </c>
      <c r="HX36" s="35">
        <v>100</v>
      </c>
      <c r="HY36" s="35">
        <v>93.060996082820367</v>
      </c>
      <c r="HZ36" s="35">
        <v>41.13038612199216</v>
      </c>
      <c r="IA36" s="35">
        <v>90.51</v>
      </c>
      <c r="IB36" s="35">
        <v>100</v>
      </c>
      <c r="IC36" s="35">
        <v>98.734177215189874</v>
      </c>
      <c r="ID36" s="35">
        <v>98.692810457516345</v>
      </c>
      <c r="IE36" s="35">
        <v>89.87</v>
      </c>
      <c r="IF36" s="35">
        <v>75.609760000000009</v>
      </c>
      <c r="IG36" s="35">
        <v>87.804879999999997</v>
      </c>
      <c r="IH36" s="35">
        <v>59.977910999999992</v>
      </c>
      <c r="II36" s="35">
        <v>62.660784443421086</v>
      </c>
      <c r="IJ36" s="35">
        <v>77</v>
      </c>
      <c r="IK36" s="26">
        <v>5232</v>
      </c>
      <c r="IL36" s="35">
        <v>4.6031113388626341E-3</v>
      </c>
      <c r="IM36" s="35">
        <v>0.66458007303077726</v>
      </c>
      <c r="IN36" s="35">
        <v>-0.36776212832550859</v>
      </c>
      <c r="IO36" s="35">
        <v>-1</v>
      </c>
      <c r="IP36" s="35">
        <v>-1</v>
      </c>
      <c r="IQ36" s="35">
        <v>18.07137599999999</v>
      </c>
      <c r="IR36" s="35">
        <v>37.259169</v>
      </c>
      <c r="IS36" s="35">
        <v>12.954440999999999</v>
      </c>
      <c r="IT36" s="35">
        <v>93.148833333333343</v>
      </c>
      <c r="IU36" s="35">
        <v>99.534999999999997</v>
      </c>
    </row>
    <row r="37" spans="1:255">
      <c r="A37" s="34" t="s">
        <v>289</v>
      </c>
      <c r="B37" s="34" t="s">
        <v>77</v>
      </c>
      <c r="C37" s="35">
        <v>43.234223717980228</v>
      </c>
      <c r="D37" s="35" t="s">
        <v>568</v>
      </c>
      <c r="E37" s="35">
        <v>42.363062755428018</v>
      </c>
      <c r="F37" s="35">
        <v>47.825831637710067</v>
      </c>
      <c r="G37" s="35">
        <v>50.793551612096422</v>
      </c>
      <c r="H37" s="35">
        <v>63.256268987006912</v>
      </c>
      <c r="I37" s="35">
        <v>31.337122702412383</v>
      </c>
      <c r="J37" s="35">
        <v>23.82950461322757</v>
      </c>
      <c r="K37" s="35">
        <v>81.593415816678458</v>
      </c>
      <c r="L37" s="35">
        <v>37.151919834089618</v>
      </c>
      <c r="M37" s="35">
        <v>21.827344103880417</v>
      </c>
      <c r="N37" s="35">
        <v>30.885576342666521</v>
      </c>
      <c r="O37" s="35">
        <v>23.047142553400697</v>
      </c>
      <c r="P37" s="35">
        <v>59.672977881852404</v>
      </c>
      <c r="Q37" s="35">
        <v>40.948843036795587</v>
      </c>
      <c r="R37" s="35">
        <v>59.616038712119234</v>
      </c>
      <c r="S37" s="35">
        <v>57.405111468592132</v>
      </c>
      <c r="T37" s="35">
        <v>33.333333333333329</v>
      </c>
      <c r="U37" s="35">
        <v>46.222439291959681</v>
      </c>
      <c r="V37" s="35">
        <v>83.910447947537136</v>
      </c>
      <c r="W37" s="35">
        <v>39.250004369784889</v>
      </c>
      <c r="X37" s="35">
        <v>34.743220998438822</v>
      </c>
      <c r="Y37" s="35">
        <v>49.841645452761583</v>
      </c>
      <c r="Z37" s="35">
        <v>63.256268987006912</v>
      </c>
      <c r="AA37" s="35">
        <v>12.755406886020642</v>
      </c>
      <c r="AB37" s="35">
        <v>21.218295649342046</v>
      </c>
      <c r="AC37" s="35">
        <v>12.651856942464034</v>
      </c>
      <c r="AD37" s="35">
        <v>53.444527032583579</v>
      </c>
      <c r="AE37" s="35">
        <v>21.965242111761526</v>
      </c>
      <c r="AF37" s="35">
        <v>65.987407592302489</v>
      </c>
      <c r="AG37" s="35">
        <v>51.729006512125572</v>
      </c>
      <c r="AH37" s="35">
        <v>2.931046244699854</v>
      </c>
      <c r="AI37" s="35">
        <v>16.828461082857277</v>
      </c>
      <c r="AJ37" s="35">
        <v>96.342840222034354</v>
      </c>
      <c r="AK37" s="35">
        <v>93.129014531362799</v>
      </c>
      <c r="AL37" s="35">
        <v>77.480406162459886</v>
      </c>
      <c r="AM37" s="35">
        <v>65.441343706595333</v>
      </c>
      <c r="AN37" s="35">
        <v>61.756895556149807</v>
      </c>
      <c r="AO37" s="35">
        <v>95.409994721468649</v>
      </c>
      <c r="AP37" s="35">
        <v>26.760305287243945</v>
      </c>
      <c r="AQ37" s="35">
        <v>46.527573458863017</v>
      </c>
      <c r="AR37" s="35">
        <v>69.200887396320795</v>
      </c>
      <c r="AS37" s="35">
        <v>43.270833028020341</v>
      </c>
      <c r="AT37" s="35">
        <v>0</v>
      </c>
      <c r="AU37" s="35">
        <v>20.27027027027027</v>
      </c>
      <c r="AV37" s="35">
        <v>0</v>
      </c>
      <c r="AW37" s="35">
        <v>0</v>
      </c>
      <c r="AX37" s="35">
        <v>67.039106145251395</v>
      </c>
      <c r="AY37" s="35">
        <v>33.333333333333329</v>
      </c>
      <c r="AZ37" s="35">
        <v>36.178687202920067</v>
      </c>
      <c r="BA37" s="35">
        <v>22.618841310849781</v>
      </c>
      <c r="BB37" s="35">
        <v>38.60316023531427</v>
      </c>
      <c r="BC37" s="35">
        <v>23.693859630915163</v>
      </c>
      <c r="BD37" s="35">
        <v>6.9587615519397028</v>
      </c>
      <c r="BE37" s="35">
        <v>19.432614763016957</v>
      </c>
      <c r="BF37" s="35">
        <v>42.750051345245431</v>
      </c>
      <c r="BG37" s="35">
        <v>14.122137404580151</v>
      </c>
      <c r="BH37" s="35">
        <v>70.566617386502386</v>
      </c>
      <c r="BI37" s="35">
        <v>54.003156736327085</v>
      </c>
      <c r="BJ37" s="35">
        <v>100</v>
      </c>
      <c r="BK37" s="35">
        <v>46.924731182795703</v>
      </c>
      <c r="BL37" s="35">
        <v>13.529436714091473</v>
      </c>
      <c r="BM37" s="35">
        <v>100</v>
      </c>
      <c r="BN37" s="35">
        <v>3.3412042502951587</v>
      </c>
      <c r="BO37" s="35">
        <v>65.84615384615384</v>
      </c>
      <c r="BP37" s="35">
        <v>26.849642004773273</v>
      </c>
      <c r="BQ37" s="35">
        <v>46.094246823867039</v>
      </c>
      <c r="BR37" s="35">
        <v>99.674112173682801</v>
      </c>
      <c r="BS37" s="35">
        <v>86.682025142800924</v>
      </c>
      <c r="BT37" s="35">
        <v>74.212579546869435</v>
      </c>
      <c r="BU37" s="35">
        <v>69.061987229097284</v>
      </c>
      <c r="BV37" s="35">
        <v>56.112146495201962</v>
      </c>
      <c r="BW37" s="35">
        <v>0.95681892899101872</v>
      </c>
      <c r="BX37" s="35">
        <v>0</v>
      </c>
      <c r="BY37" s="35">
        <v>100</v>
      </c>
      <c r="BZ37" s="35">
        <v>0</v>
      </c>
      <c r="CA37" s="35">
        <v>61.127823237389919</v>
      </c>
      <c r="CB37" s="35">
        <v>91.399490501265987</v>
      </c>
      <c r="CC37" s="35">
        <v>49.764730008932723</v>
      </c>
      <c r="CD37" s="35">
        <v>5.966470231457115</v>
      </c>
      <c r="CE37" s="35">
        <v>10.297457780858112</v>
      </c>
      <c r="CF37" s="35">
        <v>58.778663991854238</v>
      </c>
      <c r="CG37" s="35">
        <v>90.70840632513189</v>
      </c>
      <c r="CH37" s="35">
        <v>82.986232187104036</v>
      </c>
      <c r="CI37" s="35">
        <v>85.330962867494051</v>
      </c>
      <c r="CJ37" s="35">
        <v>87.034680919527716</v>
      </c>
      <c r="CK37" s="35">
        <v>86.98632404453565</v>
      </c>
      <c r="CL37" s="35">
        <v>84.485028394424262</v>
      </c>
      <c r="CM37" s="35">
        <v>91.453735964816715</v>
      </c>
      <c r="CN37" s="35">
        <v>62.298212877262735</v>
      </c>
      <c r="CO37" s="35">
        <v>3.9909947751184345</v>
      </c>
      <c r="CP37" s="35">
        <v>92.925685000902902</v>
      </c>
      <c r="CQ37" s="35">
        <v>20.833333333333336</v>
      </c>
      <c r="CR37" s="35">
        <v>87.118671656983508</v>
      </c>
      <c r="CS37" s="35">
        <v>8.9952489451673507</v>
      </c>
      <c r="CT37" s="35">
        <v>8.1157423931656005</v>
      </c>
      <c r="CU37" s="35">
        <v>21.557368051721685</v>
      </c>
      <c r="CV37" s="35">
        <v>15.32451923076923</v>
      </c>
      <c r="CW37" s="35">
        <v>76.366906067016956</v>
      </c>
      <c r="CX37" s="35">
        <v>86.117788461538453</v>
      </c>
      <c r="CY37" s="35">
        <v>89.557813689196735</v>
      </c>
      <c r="CZ37" s="35">
        <v>77.155655095184798</v>
      </c>
      <c r="DA37" s="35">
        <v>23.055338176639225</v>
      </c>
      <c r="DB37" s="35">
        <v>16.839357988782641</v>
      </c>
      <c r="DC37" s="35">
        <v>8.6714557832586436</v>
      </c>
      <c r="DD37" s="35">
        <v>21.002124992131659</v>
      </c>
      <c r="DE37" s="35">
        <v>19.018040483299956</v>
      </c>
      <c r="DF37" s="35">
        <v>17.820819832218081</v>
      </c>
      <c r="DG37" s="35">
        <v>27.032197289718486</v>
      </c>
      <c r="DH37" s="35">
        <v>22.721417526872052</v>
      </c>
      <c r="DI37" s="35">
        <v>2.6223551286798643</v>
      </c>
      <c r="DJ37" s="35">
        <v>15.809753871870372</v>
      </c>
      <c r="DK37" s="35">
        <v>9.4539012424338509</v>
      </c>
      <c r="DL37" s="35">
        <v>34.502291547546697</v>
      </c>
      <c r="DM37" s="35">
        <v>73.37115949139546</v>
      </c>
      <c r="DN37" s="35">
        <v>92.337917485265223</v>
      </c>
      <c r="DO37" s="35">
        <v>13.566739606126921</v>
      </c>
      <c r="DP37" s="35">
        <v>1.6569227385411185</v>
      </c>
      <c r="DQ37" s="35">
        <v>37.473494727906512</v>
      </c>
      <c r="DR37" s="35">
        <v>27.364297645230888</v>
      </c>
      <c r="DS37" s="35">
        <v>43.331495447129107</v>
      </c>
      <c r="DT37" s="35">
        <v>0</v>
      </c>
      <c r="DU37" s="35">
        <v>57.311999999999983</v>
      </c>
      <c r="DV37" s="35">
        <v>75.619834710743689</v>
      </c>
      <c r="DW37" s="35">
        <v>63.872491145218127</v>
      </c>
      <c r="DX37" s="35">
        <v>69.713357266840944</v>
      </c>
      <c r="DY37" s="35">
        <v>63.419354838709666</v>
      </c>
      <c r="DZ37" s="35">
        <v>56.818187747933514</v>
      </c>
      <c r="EA37" s="35">
        <v>67.741942310093307</v>
      </c>
      <c r="EB37" s="35">
        <v>15.773844131385223</v>
      </c>
      <c r="EC37" s="35">
        <v>28.436387661686663</v>
      </c>
      <c r="ED37" s="35">
        <v>70</v>
      </c>
      <c r="EE37" s="35">
        <v>71.603677221654749</v>
      </c>
      <c r="EF37" s="35">
        <v>2.0757585310926765</v>
      </c>
      <c r="EG37" s="35">
        <v>7.5117624203915119</v>
      </c>
      <c r="EH37" s="35">
        <v>1.0939346467492328</v>
      </c>
      <c r="EI37" s="35">
        <v>3.2931842617839915</v>
      </c>
      <c r="EJ37" s="35">
        <v>0.68059136348185734</v>
      </c>
      <c r="EK37" s="35">
        <v>4.0461766834020407</v>
      </c>
      <c r="EL37" s="35">
        <v>9.1148543077924824</v>
      </c>
      <c r="EM37" s="35">
        <v>2.4759363448000147</v>
      </c>
      <c r="EN37" s="35">
        <v>0</v>
      </c>
      <c r="EO37" s="35">
        <v>68.505338078291842</v>
      </c>
      <c r="EP37" s="35">
        <v>1.8736767158194525</v>
      </c>
      <c r="EQ37" s="35">
        <v>58.08397819040303</v>
      </c>
      <c r="ER37" s="35">
        <v>213.59914560341761</v>
      </c>
      <c r="ES37" s="35">
        <v>254.82003335144552</v>
      </c>
      <c r="ET37" s="35">
        <v>54.336624758764124</v>
      </c>
      <c r="EU37" s="35">
        <v>16.863090442375071</v>
      </c>
      <c r="EV37" s="35">
        <v>60.405714525985857</v>
      </c>
      <c r="EW37" s="35">
        <v>-5.2173680248571941</v>
      </c>
      <c r="EX37" s="35">
        <v>63.163791789457761</v>
      </c>
      <c r="EY37" s="35">
        <v>4.8454434711094265</v>
      </c>
      <c r="EZ37" s="35">
        <v>0</v>
      </c>
      <c r="FA37" s="35">
        <v>29.2</v>
      </c>
      <c r="FB37" s="35">
        <v>20</v>
      </c>
      <c r="FC37" s="35">
        <v>25</v>
      </c>
      <c r="FD37" s="35">
        <v>70.573566084788027</v>
      </c>
      <c r="FE37" s="35">
        <v>50</v>
      </c>
      <c r="FF37" s="35">
        <v>35.206014480034241</v>
      </c>
      <c r="FG37" s="35">
        <v>17.62710605805573</v>
      </c>
      <c r="FH37" s="35">
        <v>27.217269135013353</v>
      </c>
      <c r="FI37" s="35">
        <v>20.161913040000005</v>
      </c>
      <c r="FJ37" s="35">
        <v>13742.532498922636</v>
      </c>
      <c r="FK37" s="35">
        <v>50027.952614715854</v>
      </c>
      <c r="FL37" s="35">
        <v>58.37</v>
      </c>
      <c r="FM37" s="35">
        <v>28</v>
      </c>
      <c r="FN37" s="35">
        <v>18.420000000000002</v>
      </c>
      <c r="FO37" s="35">
        <v>3.4010071166920284</v>
      </c>
      <c r="FP37" s="35">
        <v>1</v>
      </c>
      <c r="FQ37" s="35">
        <v>59.92</v>
      </c>
      <c r="FR37" s="26">
        <v>2689291.0814639907</v>
      </c>
      <c r="FS37" s="35">
        <v>1</v>
      </c>
      <c r="FT37" s="31">
        <v>0.23612750885478156</v>
      </c>
      <c r="FU37" s="35">
        <v>114</v>
      </c>
      <c r="FV37" s="35">
        <v>123</v>
      </c>
      <c r="FW37" s="35">
        <v>199.73931490662801</v>
      </c>
      <c r="FX37" s="26">
        <v>23387</v>
      </c>
      <c r="FY37" s="35">
        <v>93.745177055646053</v>
      </c>
      <c r="FZ37" s="35">
        <v>92.70770813684301</v>
      </c>
      <c r="GA37" s="35">
        <v>95.815827831604224</v>
      </c>
      <c r="GB37" s="35">
        <v>89.368087113092685</v>
      </c>
      <c r="GC37" s="35">
        <v>29.593586555774678</v>
      </c>
      <c r="GD37" s="35">
        <v>0</v>
      </c>
      <c r="GE37" s="35">
        <v>100</v>
      </c>
      <c r="GF37" s="35">
        <v>0</v>
      </c>
      <c r="GG37" s="35">
        <v>64.264769158020343</v>
      </c>
      <c r="GH37" s="35">
        <v>95.975789687904296</v>
      </c>
      <c r="GI37" s="35">
        <v>80.268328760433306</v>
      </c>
      <c r="GJ37" s="35">
        <v>5.966470231457115</v>
      </c>
      <c r="GK37" s="35">
        <v>41.854582819129561</v>
      </c>
      <c r="GL37" s="35">
        <v>91.083255068596941</v>
      </c>
      <c r="GM37" s="35">
        <v>97.232663900793284</v>
      </c>
      <c r="GN37" s="35">
        <v>87.466176939910639</v>
      </c>
      <c r="GO37" s="35">
        <v>93.654016923826362</v>
      </c>
      <c r="GP37" s="35">
        <v>93.391393933590365</v>
      </c>
      <c r="GQ37" s="35">
        <v>97.353482862380233</v>
      </c>
      <c r="GR37" s="35">
        <v>97.101641462850068</v>
      </c>
      <c r="GS37" s="35">
        <v>94.085111912013474</v>
      </c>
      <c r="GT37" s="35">
        <v>92.459537533139155</v>
      </c>
      <c r="GU37" s="35">
        <v>16.805281659950268</v>
      </c>
      <c r="GV37" s="35">
        <v>65.890816758358014</v>
      </c>
      <c r="GW37" s="35">
        <v>6</v>
      </c>
      <c r="GX37" s="35">
        <v>90.98430935436852</v>
      </c>
      <c r="GY37" s="35">
        <v>11.159221469604732</v>
      </c>
      <c r="GZ37" s="35">
        <v>17.186830146617506</v>
      </c>
      <c r="HA37" s="35">
        <v>27.010550996483001</v>
      </c>
      <c r="HB37" s="35">
        <v>13.28125</v>
      </c>
      <c r="HC37" s="35">
        <v>8.973389355742297</v>
      </c>
      <c r="HD37" s="35">
        <v>91.40625</v>
      </c>
      <c r="HE37" s="35">
        <v>81.345234791218857</v>
      </c>
      <c r="HF37" s="35">
        <v>5.5991041433370663</v>
      </c>
      <c r="HG37" s="35">
        <v>41.600576784426821</v>
      </c>
      <c r="HH37" s="35">
        <v>4.7265443932587488</v>
      </c>
      <c r="HI37" s="35">
        <v>29.387237128353878</v>
      </c>
      <c r="HJ37" s="35">
        <v>104.89907008391926</v>
      </c>
      <c r="HK37" s="35">
        <v>29.825357223860284</v>
      </c>
      <c r="HL37" s="35">
        <v>21.320027217056023</v>
      </c>
      <c r="HM37" s="35">
        <v>226.92220458153776</v>
      </c>
      <c r="HN37" s="35">
        <v>4.1959628033567702</v>
      </c>
      <c r="HO37" s="35">
        <v>3.8557496030845995</v>
      </c>
      <c r="HP37" s="35">
        <v>24.381946019505559</v>
      </c>
      <c r="HQ37" s="35">
        <v>16.103424812882739</v>
      </c>
      <c r="HR37" s="35">
        <v>15.52983293556086</v>
      </c>
      <c r="HS37" s="35">
        <v>10.885416666666666</v>
      </c>
      <c r="HT37" s="35">
        <v>113.3</v>
      </c>
      <c r="HU37" s="35">
        <v>76.400000000000006</v>
      </c>
      <c r="HV37" s="35">
        <v>1.3151714419915452</v>
      </c>
      <c r="HW37" s="35">
        <v>42.508219821512448</v>
      </c>
      <c r="HX37" s="35">
        <v>70.877516520670042</v>
      </c>
      <c r="HY37" s="35">
        <v>55.355770708467801</v>
      </c>
      <c r="HZ37" s="35">
        <v>0</v>
      </c>
      <c r="IA37" s="35">
        <v>86.66</v>
      </c>
      <c r="IB37" s="35">
        <v>98.82</v>
      </c>
      <c r="IC37" s="35">
        <v>98.937426210153475</v>
      </c>
      <c r="ID37" s="35">
        <v>94.959349593495929</v>
      </c>
      <c r="IE37" s="35">
        <v>86.07</v>
      </c>
      <c r="IF37" s="35">
        <v>76.829270000000008</v>
      </c>
      <c r="IG37" s="35">
        <v>75.609760000000009</v>
      </c>
      <c r="IH37" s="35">
        <v>55.083205649999996</v>
      </c>
      <c r="II37" s="35">
        <v>61.03598128666782</v>
      </c>
      <c r="IJ37" s="35">
        <v>70</v>
      </c>
      <c r="IK37" s="26">
        <v>4510</v>
      </c>
      <c r="IL37" s="35">
        <v>0.10770545883599413</v>
      </c>
      <c r="IM37" s="35">
        <v>-0.53194011078054326</v>
      </c>
      <c r="IN37" s="35">
        <v>-0.85344399517627867</v>
      </c>
      <c r="IO37" s="35">
        <v>1.6039119804400979</v>
      </c>
      <c r="IP37" s="35">
        <v>-0.77729447585906919</v>
      </c>
      <c r="IQ37" s="35">
        <v>41.019457000000003</v>
      </c>
      <c r="IR37" s="35">
        <v>76.501240999999993</v>
      </c>
      <c r="IS37" s="35">
        <v>14.318283000000001</v>
      </c>
      <c r="IT37" s="35">
        <v>138.32749999999999</v>
      </c>
      <c r="IU37" s="35">
        <v>115.59499999999998</v>
      </c>
    </row>
    <row r="38" spans="1:255">
      <c r="A38" s="34" t="s">
        <v>250</v>
      </c>
      <c r="B38" s="34" t="s">
        <v>36</v>
      </c>
      <c r="C38" s="35">
        <v>38.467757546779865</v>
      </c>
      <c r="D38" s="35" t="s">
        <v>569</v>
      </c>
      <c r="E38" s="35">
        <v>47.402632845456694</v>
      </c>
      <c r="F38" s="35">
        <v>39.352483919612574</v>
      </c>
      <c r="G38" s="35">
        <v>51.556278036364688</v>
      </c>
      <c r="H38" s="35">
        <v>49.176969252001342</v>
      </c>
      <c r="I38" s="35">
        <v>21.670334842832482</v>
      </c>
      <c r="J38" s="35">
        <v>21.647846384411395</v>
      </c>
      <c r="K38" s="35">
        <v>81.954103205541657</v>
      </c>
      <c r="L38" s="35">
        <v>37.762732614707801</v>
      </c>
      <c r="M38" s="35">
        <v>38.162810156525239</v>
      </c>
      <c r="N38" s="35">
        <v>40.522130497986616</v>
      </c>
      <c r="O38" s="35">
        <v>15.752583898219541</v>
      </c>
      <c r="P38" s="35">
        <v>70.261436699759301</v>
      </c>
      <c r="Q38" s="35">
        <v>44.299738340651587</v>
      </c>
      <c r="R38" s="35">
        <v>49.968573131373837</v>
      </c>
      <c r="S38" s="35">
        <v>33.28809727096457</v>
      </c>
      <c r="T38" s="35">
        <v>29.853526935460291</v>
      </c>
      <c r="U38" s="35">
        <v>72.574368999093323</v>
      </c>
      <c r="V38" s="35">
        <v>87.51471145663723</v>
      </c>
      <c r="W38" s="35">
        <v>32.684462163785241</v>
      </c>
      <c r="X38" s="35">
        <v>24.812461267699089</v>
      </c>
      <c r="Y38" s="35">
        <v>40.195386294608603</v>
      </c>
      <c r="Z38" s="35">
        <v>49.176969252001342</v>
      </c>
      <c r="AA38" s="35">
        <v>4.2512733488063965</v>
      </c>
      <c r="AB38" s="35">
        <v>2.5626384181959172</v>
      </c>
      <c r="AC38" s="35">
        <v>7.499144124495853</v>
      </c>
      <c r="AD38" s="35">
        <v>42.439230331159223</v>
      </c>
      <c r="AE38" s="35">
        <v>12.461315436539518</v>
      </c>
      <c r="AF38" s="35">
        <v>60.808407397797978</v>
      </c>
      <c r="AG38" s="35">
        <v>39.542831091494349</v>
      </c>
      <c r="AH38" s="35">
        <v>5.1599372950798736</v>
      </c>
      <c r="AI38" s="35">
        <v>20.240770766659967</v>
      </c>
      <c r="AJ38" s="35">
        <v>100</v>
      </c>
      <c r="AK38" s="35">
        <v>90.076237248351845</v>
      </c>
      <c r="AL38" s="35">
        <v>76.513476899504411</v>
      </c>
      <c r="AM38" s="35">
        <v>55.825193808690429</v>
      </c>
      <c r="AN38" s="35">
        <v>70.134711770816409</v>
      </c>
      <c r="AO38" s="35">
        <v>99.174999505886774</v>
      </c>
      <c r="AP38" s="35">
        <v>33.632663708439708</v>
      </c>
      <c r="AQ38" s="35">
        <v>14.506414047473337</v>
      </c>
      <c r="AR38" s="35">
        <v>61.333868369591769</v>
      </c>
      <c r="AS38" s="35">
        <v>12.674050281367514</v>
      </c>
      <c r="AT38" s="35">
        <v>66.666666666666657</v>
      </c>
      <c r="AU38" s="35">
        <v>24.932432432432432</v>
      </c>
      <c r="AV38" s="35">
        <v>4.9999999999999991</v>
      </c>
      <c r="AW38" s="35">
        <v>33.333333333333329</v>
      </c>
      <c r="AX38" s="35">
        <v>89.385474860335194</v>
      </c>
      <c r="AY38" s="35">
        <v>100</v>
      </c>
      <c r="AZ38" s="35">
        <v>44.137007197166987</v>
      </c>
      <c r="BA38" s="35">
        <v>24.079708713570518</v>
      </c>
      <c r="BB38" s="35">
        <v>34.39393657919554</v>
      </c>
      <c r="BC38" s="35">
        <v>0</v>
      </c>
      <c r="BD38" s="35">
        <v>5.319981330997182</v>
      </c>
      <c r="BE38" s="35">
        <v>21.338057897035846</v>
      </c>
      <c r="BF38" s="35">
        <v>20.599712466625594</v>
      </c>
      <c r="BG38" s="35">
        <v>34.768606870229007</v>
      </c>
      <c r="BH38" s="35">
        <v>46.277139928808189</v>
      </c>
      <c r="BI38" s="35">
        <v>100</v>
      </c>
      <c r="BJ38" s="35">
        <v>100</v>
      </c>
      <c r="BK38" s="35">
        <v>50.279569892473106</v>
      </c>
      <c r="BL38" s="35">
        <v>21.288439142861989</v>
      </c>
      <c r="BM38" s="35">
        <v>100</v>
      </c>
      <c r="BN38" s="35">
        <v>5.6309443272712807</v>
      </c>
      <c r="BO38" s="35">
        <v>52</v>
      </c>
      <c r="BP38" s="35">
        <v>0</v>
      </c>
      <c r="BQ38" s="35">
        <v>48.026468138967374</v>
      </c>
      <c r="BR38" s="35">
        <v>99.847824386528004</v>
      </c>
      <c r="BS38" s="35">
        <v>63.228832690709147</v>
      </c>
      <c r="BT38" s="35">
        <v>44.589225302575308</v>
      </c>
      <c r="BU38" s="35">
        <v>47.933633422726416</v>
      </c>
      <c r="BV38" s="35">
        <v>10.688794938812009</v>
      </c>
      <c r="BW38" s="35">
        <v>0</v>
      </c>
      <c r="BX38" s="35">
        <v>48.316477828784009</v>
      </c>
      <c r="BY38" s="35">
        <v>26.870804597701149</v>
      </c>
      <c r="BZ38" s="35">
        <v>14.37329837989571</v>
      </c>
      <c r="CA38" s="35">
        <v>46.111652446097011</v>
      </c>
      <c r="CB38" s="35">
        <v>80.725792876811497</v>
      </c>
      <c r="CC38" s="35">
        <v>83.111177883195808</v>
      </c>
      <c r="CD38" s="35">
        <v>57.434804413239718</v>
      </c>
      <c r="CE38" s="35">
        <v>74.847655538746139</v>
      </c>
      <c r="CF38" s="35">
        <v>93.215130836469754</v>
      </c>
      <c r="CG38" s="35">
        <v>100</v>
      </c>
      <c r="CH38" s="35">
        <v>76.182806010751406</v>
      </c>
      <c r="CI38" s="35">
        <v>96.801325464329722</v>
      </c>
      <c r="CJ38" s="35">
        <v>73.371914741859683</v>
      </c>
      <c r="CK38" s="35">
        <v>97.741250281682355</v>
      </c>
      <c r="CL38" s="35">
        <v>84.345637583892568</v>
      </c>
      <c r="CM38" s="35">
        <v>87.271330670811963</v>
      </c>
      <c r="CN38" s="35">
        <v>84.403426899770125</v>
      </c>
      <c r="CO38" s="35">
        <v>0</v>
      </c>
      <c r="CP38" s="35">
        <v>89.720053158022367</v>
      </c>
      <c r="CQ38" s="35">
        <v>8.3333333333333321</v>
      </c>
      <c r="CR38" s="35">
        <v>68.156058377418958</v>
      </c>
      <c r="CS38" s="35">
        <v>1.9071570023725819</v>
      </c>
      <c r="CT38" s="35">
        <v>4.3741684233057283</v>
      </c>
      <c r="CU38" s="35">
        <v>7.5435434515306099</v>
      </c>
      <c r="CV38" s="35">
        <v>8.7633885102239528</v>
      </c>
      <c r="CW38" s="35">
        <v>81.280844959620453</v>
      </c>
      <c r="CX38" s="35">
        <v>63.193768257059403</v>
      </c>
      <c r="CY38" s="35">
        <v>94.123208149669864</v>
      </c>
      <c r="CZ38" s="35">
        <v>41.125541125540956</v>
      </c>
      <c r="DA38" s="35">
        <v>12.282158480793219</v>
      </c>
      <c r="DB38" s="35">
        <v>8.502546697612793</v>
      </c>
      <c r="DC38" s="35">
        <v>0</v>
      </c>
      <c r="DD38" s="35">
        <v>0</v>
      </c>
      <c r="DE38" s="35">
        <v>4.8819305051182376</v>
      </c>
      <c r="DF38" s="35">
        <v>0</v>
      </c>
      <c r="DG38" s="35">
        <v>5.3686231676654312</v>
      </c>
      <c r="DH38" s="35">
        <v>15.188660403343713</v>
      </c>
      <c r="DI38" s="35">
        <v>0</v>
      </c>
      <c r="DJ38" s="35">
        <v>11.788314235876785</v>
      </c>
      <c r="DK38" s="35">
        <v>3.0196018587629156</v>
      </c>
      <c r="DL38" s="35">
        <v>25.666910058837161</v>
      </c>
      <c r="DM38" s="35">
        <v>74.953505567493963</v>
      </c>
      <c r="DN38" s="35">
        <v>58.742632612966602</v>
      </c>
      <c r="DO38" s="35">
        <v>10.393873085339168</v>
      </c>
      <c r="DP38" s="35">
        <v>7.045922674508728</v>
      </c>
      <c r="DQ38" s="35">
        <v>15.530345859796432</v>
      </c>
      <c r="DR38" s="35">
        <v>32.094021904011512</v>
      </c>
      <c r="DS38" s="35">
        <v>7.6362867443809126</v>
      </c>
      <c r="DT38" s="35">
        <v>0</v>
      </c>
      <c r="DU38" s="35">
        <v>59.423999999999978</v>
      </c>
      <c r="DV38" s="35">
        <v>82.231404958677714</v>
      </c>
      <c r="DW38" s="35">
        <v>70.605187319884635</v>
      </c>
      <c r="DX38" s="35">
        <v>28.039509226556618</v>
      </c>
      <c r="DY38" s="35">
        <v>63.741935483870982</v>
      </c>
      <c r="DZ38" s="35">
        <v>47.727276962809654</v>
      </c>
      <c r="EA38" s="35">
        <v>45.161299281997458</v>
      </c>
      <c r="EB38" s="35">
        <v>4.8259982731510611</v>
      </c>
      <c r="EC38" s="35">
        <v>38.852932970742344</v>
      </c>
      <c r="ED38" s="35">
        <v>50</v>
      </c>
      <c r="EE38" s="35">
        <v>50.689479060265576</v>
      </c>
      <c r="EF38" s="35">
        <v>7.0998934948443976E-2</v>
      </c>
      <c r="EG38" s="35">
        <v>9.1364677467911708</v>
      </c>
      <c r="EH38" s="35">
        <v>7.579661693610813</v>
      </c>
      <c r="EI38" s="35">
        <v>5.879175902752956</v>
      </c>
      <c r="EJ38" s="35">
        <v>3.1333821972959841</v>
      </c>
      <c r="EK38" s="35">
        <v>2.3496732940344853</v>
      </c>
      <c r="EL38" s="35">
        <v>4.1934701884676038</v>
      </c>
      <c r="EM38" s="35">
        <v>0.67325662119557483</v>
      </c>
      <c r="EN38" s="35">
        <v>18.624068992551958</v>
      </c>
      <c r="EO38" s="35">
        <v>75.363384737050225</v>
      </c>
      <c r="EP38" s="35">
        <v>0</v>
      </c>
      <c r="EQ38" s="35">
        <v>81.83554087230624</v>
      </c>
      <c r="ER38" s="35">
        <v>221.25905495105022</v>
      </c>
      <c r="ES38" s="35">
        <v>315.21837965629072</v>
      </c>
      <c r="ET38" s="35">
        <v>42.433243415269907</v>
      </c>
      <c r="EU38" s="35">
        <v>3.0309459582335645</v>
      </c>
      <c r="EV38" s="35">
        <v>62.499307005694035</v>
      </c>
      <c r="EW38" s="35">
        <v>-9.0183985132648132</v>
      </c>
      <c r="EX38" s="35">
        <v>58.079082473921503</v>
      </c>
      <c r="EY38" s="35">
        <v>-2.0268513558167172</v>
      </c>
      <c r="EZ38" s="35">
        <v>66.666666666666671</v>
      </c>
      <c r="FA38" s="35">
        <v>33.339999999999996</v>
      </c>
      <c r="FB38" s="35">
        <v>24</v>
      </c>
      <c r="FC38" s="35">
        <v>50</v>
      </c>
      <c r="FD38" s="35">
        <v>90.523690773067329</v>
      </c>
      <c r="FE38" s="35">
        <v>100</v>
      </c>
      <c r="FF38" s="35">
        <v>42.950373123638897</v>
      </c>
      <c r="FG38" s="35">
        <v>18.765575721051363</v>
      </c>
      <c r="FH38" s="35">
        <v>24.249543891802688</v>
      </c>
      <c r="FI38" s="35">
        <v>0</v>
      </c>
      <c r="FJ38" s="35">
        <v>11757.798017761343</v>
      </c>
      <c r="FK38" s="35">
        <v>54149.599005849726</v>
      </c>
      <c r="FL38" s="35">
        <v>79.94</v>
      </c>
      <c r="FM38" s="35">
        <v>45.31</v>
      </c>
      <c r="FN38" s="35">
        <v>-15.72</v>
      </c>
      <c r="FO38" s="35">
        <v>55.147873819020219</v>
      </c>
      <c r="FP38" s="35">
        <v>1</v>
      </c>
      <c r="FQ38" s="35">
        <v>62.26</v>
      </c>
      <c r="FR38" s="26">
        <v>3758398.6323901997</v>
      </c>
      <c r="FS38" s="35">
        <v>1</v>
      </c>
      <c r="FT38" s="31">
        <v>0.39794659556687495</v>
      </c>
      <c r="FU38" s="35">
        <v>159</v>
      </c>
      <c r="FV38" s="35">
        <v>168</v>
      </c>
      <c r="FW38" s="35">
        <v>196.53031575350099</v>
      </c>
      <c r="FX38" s="26">
        <v>13474</v>
      </c>
      <c r="FY38" s="35">
        <v>83.599198950348736</v>
      </c>
      <c r="FZ38" s="35">
        <v>84.73862302327187</v>
      </c>
      <c r="GA38" s="35">
        <v>92.970098750086322</v>
      </c>
      <c r="GB38" s="35">
        <v>79.124369863959672</v>
      </c>
      <c r="GC38" s="35">
        <v>28.913749050479936</v>
      </c>
      <c r="GD38" s="35">
        <v>48.316477828784009</v>
      </c>
      <c r="GE38" s="35">
        <v>26.870804597701149</v>
      </c>
      <c r="GF38" s="35">
        <v>4553.7742772709371</v>
      </c>
      <c r="GG38" s="35">
        <v>54.052698636449882</v>
      </c>
      <c r="GH38" s="35">
        <v>90.981526957906283</v>
      </c>
      <c r="GI38" s="35">
        <v>85.872368267232972</v>
      </c>
      <c r="GJ38" s="35">
        <v>57.434804413239718</v>
      </c>
      <c r="GK38" s="35">
        <v>83.696186021086078</v>
      </c>
      <c r="GL38" s="35">
        <v>98.38971174688632</v>
      </c>
      <c r="GM38" s="35">
        <v>100</v>
      </c>
      <c r="GN38" s="35">
        <v>82.454180723990163</v>
      </c>
      <c r="GO38" s="35">
        <v>98.616219027452729</v>
      </c>
      <c r="GP38" s="35">
        <v>87.083631847924721</v>
      </c>
      <c r="GQ38" s="35">
        <v>99.540650938322202</v>
      </c>
      <c r="GR38" s="35">
        <v>97.075601805416241</v>
      </c>
      <c r="GS38" s="35">
        <v>92.152797350231168</v>
      </c>
      <c r="GT38" s="35">
        <v>96.880641925777326</v>
      </c>
      <c r="GU38" s="35">
        <v>10.565568676196396</v>
      </c>
      <c r="GV38" s="35">
        <v>61.562829989440338</v>
      </c>
      <c r="GW38" s="35">
        <v>3</v>
      </c>
      <c r="GX38" s="35">
        <v>82.81196049996548</v>
      </c>
      <c r="GY38" s="35">
        <v>7.6375940888060212</v>
      </c>
      <c r="GZ38" s="35">
        <v>14.998964159933706</v>
      </c>
      <c r="HA38" s="35">
        <v>15.453966907085279</v>
      </c>
      <c r="HB38" s="35">
        <v>7.59493670886076</v>
      </c>
      <c r="HC38" s="35">
        <v>7.8921971252566738</v>
      </c>
      <c r="HD38" s="35">
        <v>77.215189873417728</v>
      </c>
      <c r="HE38" s="35">
        <v>82.943122852384448</v>
      </c>
      <c r="HF38" s="35">
        <v>14.430014430014429</v>
      </c>
      <c r="HG38" s="35">
        <v>35.155412647374064</v>
      </c>
      <c r="HH38" s="35">
        <v>4.3637445639734489</v>
      </c>
      <c r="HI38" s="35">
        <v>25.931423482262133</v>
      </c>
      <c r="HJ38" s="35">
        <v>0</v>
      </c>
      <c r="HK38" s="35">
        <v>7.6561684357055855</v>
      </c>
      <c r="HL38" s="35">
        <v>0</v>
      </c>
      <c r="HM38" s="35">
        <v>45.066991473812422</v>
      </c>
      <c r="HN38" s="35">
        <v>3.1320689055159212</v>
      </c>
      <c r="HO38" s="35">
        <v>2.4360535931790497</v>
      </c>
      <c r="HP38" s="35">
        <v>20.706455542021924</v>
      </c>
      <c r="HQ38" s="35">
        <v>7.8301722637898044</v>
      </c>
      <c r="HR38" s="35">
        <v>16.528225806451612</v>
      </c>
      <c r="HS38" s="35">
        <v>10.648068669527897</v>
      </c>
      <c r="HT38" s="35">
        <v>96.2</v>
      </c>
      <c r="HU38" s="35">
        <v>73.5</v>
      </c>
      <c r="HV38" s="35">
        <v>5.5926544240400666</v>
      </c>
      <c r="HW38" s="35">
        <v>23.62270450751252</v>
      </c>
      <c r="HX38" s="35">
        <v>72.773847279824338</v>
      </c>
      <c r="HY38" s="35">
        <v>27.274945108563063</v>
      </c>
      <c r="HZ38" s="35">
        <v>0</v>
      </c>
      <c r="IA38" s="35">
        <v>87.32</v>
      </c>
      <c r="IB38" s="35">
        <v>99.14</v>
      </c>
      <c r="IC38" s="35">
        <v>99.135446685878961</v>
      </c>
      <c r="ID38" s="35">
        <v>88.617886178861795</v>
      </c>
      <c r="IE38" s="35">
        <v>86.17</v>
      </c>
      <c r="IF38" s="35">
        <v>71.951220000000006</v>
      </c>
      <c r="IG38" s="35">
        <v>58.536589999999997</v>
      </c>
      <c r="IH38" s="35">
        <v>49.564818449999997</v>
      </c>
      <c r="II38" s="35">
        <v>66.707445499955242</v>
      </c>
      <c r="IJ38" s="35">
        <v>62</v>
      </c>
      <c r="IK38" s="26">
        <v>3691</v>
      </c>
      <c r="IL38" s="35">
        <v>8.1296086425385987E-3</v>
      </c>
      <c r="IM38" s="35">
        <v>-0.43415111378687538</v>
      </c>
      <c r="IN38" s="35">
        <v>1.5458225984541774E-2</v>
      </c>
      <c r="IO38" s="35">
        <v>3.6486486486486487</v>
      </c>
      <c r="IP38" s="35">
        <v>2.5316455696202531E-2</v>
      </c>
      <c r="IQ38" s="35">
        <v>25.925094000000001</v>
      </c>
      <c r="IR38" s="35">
        <v>40.189510999999897</v>
      </c>
      <c r="IS38" s="35">
        <v>4.1006770000000001</v>
      </c>
      <c r="IT38" s="35">
        <v>128.82549999999998</v>
      </c>
      <c r="IU38" s="35">
        <v>111.259</v>
      </c>
    </row>
    <row r="39" spans="1:255">
      <c r="A39" s="34" t="s">
        <v>241</v>
      </c>
      <c r="B39" s="34" t="s">
        <v>27</v>
      </c>
      <c r="C39" s="35">
        <v>38.310845913050379</v>
      </c>
      <c r="D39" s="35" t="s">
        <v>569</v>
      </c>
      <c r="E39" s="35">
        <v>47.123642862751794</v>
      </c>
      <c r="F39" s="35">
        <v>37.458139431612317</v>
      </c>
      <c r="G39" s="35">
        <v>43.052721584719663</v>
      </c>
      <c r="H39" s="35">
        <v>54.10717075053492</v>
      </c>
      <c r="I39" s="35">
        <v>29.595367814803879</v>
      </c>
      <c r="J39" s="35">
        <v>18.528033033879698</v>
      </c>
      <c r="K39" s="35">
        <v>93.566293544870277</v>
      </c>
      <c r="L39" s="35">
        <v>53.810581006822545</v>
      </c>
      <c r="M39" s="35">
        <v>21.997206703910617</v>
      </c>
      <c r="N39" s="35">
        <v>39.407504379532433</v>
      </c>
      <c r="O39" s="35">
        <v>19.684489641411563</v>
      </c>
      <c r="P39" s="35">
        <v>54.275781899963306</v>
      </c>
      <c r="Q39" s="35">
        <v>25.129835685303082</v>
      </c>
      <c r="R39" s="35">
        <v>50.941435000870896</v>
      </c>
      <c r="S39" s="35">
        <v>72.400307611100729</v>
      </c>
      <c r="T39" s="35">
        <v>1.3609794291745614</v>
      </c>
      <c r="U39" s="35">
        <v>39.402406337131836</v>
      </c>
      <c r="V39" s="35">
        <v>75.093559889820867</v>
      </c>
      <c r="W39" s="35">
        <v>37.30629644671388</v>
      </c>
      <c r="X39" s="35">
        <v>26.091294964275374</v>
      </c>
      <c r="Y39" s="35">
        <v>37.370050285656397</v>
      </c>
      <c r="Z39" s="35">
        <v>54.10717075053492</v>
      </c>
      <c r="AA39" s="35">
        <v>21.397018341386062</v>
      </c>
      <c r="AB39" s="35">
        <v>2.9911392689201599</v>
      </c>
      <c r="AC39" s="35">
        <v>8.6792667135272641</v>
      </c>
      <c r="AD39" s="35">
        <v>51.064007969916069</v>
      </c>
      <c r="AE39" s="35">
        <v>5.3756237422273623</v>
      </c>
      <c r="AF39" s="35">
        <v>88.065150852846358</v>
      </c>
      <c r="AG39" s="35">
        <v>40.918661504685069</v>
      </c>
      <c r="AH39" s="35">
        <v>0.24175769999556207</v>
      </c>
      <c r="AI39" s="35">
        <v>14.423679896958468</v>
      </c>
      <c r="AJ39" s="35">
        <v>100</v>
      </c>
      <c r="AK39" s="35">
        <v>97.213944273794638</v>
      </c>
      <c r="AL39" s="35">
        <v>86.514691646124859</v>
      </c>
      <c r="AM39" s="35">
        <v>85.073840570955809</v>
      </c>
      <c r="AN39" s="35">
        <v>92.595284778346297</v>
      </c>
      <c r="AO39" s="35">
        <v>100</v>
      </c>
      <c r="AP39" s="35">
        <v>42.034752578390837</v>
      </c>
      <c r="AQ39" s="35">
        <v>49.014341778837355</v>
      </c>
      <c r="AR39" s="35">
        <v>61.266582967781268</v>
      </c>
      <c r="AS39" s="35">
        <v>50.070561042436587</v>
      </c>
      <c r="AT39" s="35">
        <v>66.666666666666657</v>
      </c>
      <c r="AU39" s="35">
        <v>0</v>
      </c>
      <c r="AV39" s="35">
        <v>0</v>
      </c>
      <c r="AW39" s="35">
        <v>0</v>
      </c>
      <c r="AX39" s="35">
        <v>87.988826815642469</v>
      </c>
      <c r="AY39" s="35">
        <v>83.333333333333343</v>
      </c>
      <c r="AZ39" s="35">
        <v>52.923107164487128</v>
      </c>
      <c r="BA39" s="35">
        <v>22.177921164527405</v>
      </c>
      <c r="BB39" s="35">
        <v>38.60316023531427</v>
      </c>
      <c r="BC39" s="35">
        <v>0</v>
      </c>
      <c r="BD39" s="35">
        <v>0</v>
      </c>
      <c r="BE39" s="35">
        <v>39.552544709816942</v>
      </c>
      <c r="BF39" s="35">
        <v>19.500924214417743</v>
      </c>
      <c r="BG39" s="35">
        <v>37.476145038167935</v>
      </c>
      <c r="BH39" s="35">
        <v>46.974377418806441</v>
      </c>
      <c r="BI39" s="35">
        <v>32.652605142878855</v>
      </c>
      <c r="BJ39" s="35">
        <v>100</v>
      </c>
      <c r="BK39" s="35">
        <v>26.250896057347667</v>
      </c>
      <c r="BL39" s="35">
        <v>53.065211804468362</v>
      </c>
      <c r="BM39" s="35">
        <v>0</v>
      </c>
      <c r="BN39" s="35">
        <v>21.203234879396295</v>
      </c>
      <c r="BO39" s="35">
        <v>64.307692307692307</v>
      </c>
      <c r="BP39" s="35">
        <v>23.866348448687351</v>
      </c>
      <c r="BQ39" s="35">
        <v>15.770773705195818</v>
      </c>
      <c r="BR39" s="35">
        <v>99.820925541908068</v>
      </c>
      <c r="BS39" s="35">
        <v>95.016937326861807</v>
      </c>
      <c r="BT39" s="35">
        <v>93.105654995986072</v>
      </c>
      <c r="BU39" s="35">
        <v>76.802354276477431</v>
      </c>
      <c r="BV39" s="35">
        <v>78.228530305750937</v>
      </c>
      <c r="BW39" s="35">
        <v>18.848061150427455</v>
      </c>
      <c r="BX39" s="35">
        <v>0</v>
      </c>
      <c r="BY39" s="35">
        <v>0</v>
      </c>
      <c r="BZ39" s="35">
        <v>4.0829382875236835</v>
      </c>
      <c r="CA39" s="35">
        <v>49.858553872945436</v>
      </c>
      <c r="CB39" s="35">
        <v>96.471954269381882</v>
      </c>
      <c r="CC39" s="35">
        <v>0</v>
      </c>
      <c r="CD39" s="35">
        <v>21.491103645892863</v>
      </c>
      <c r="CE39" s="35">
        <v>68.59282623457085</v>
      </c>
      <c r="CF39" s="35">
        <v>0</v>
      </c>
      <c r="CG39" s="35">
        <v>90.505459917107203</v>
      </c>
      <c r="CH39" s="35">
        <v>81.702480024732694</v>
      </c>
      <c r="CI39" s="35">
        <v>82.066189506069691</v>
      </c>
      <c r="CJ39" s="35">
        <v>77.917792090763299</v>
      </c>
      <c r="CK39" s="35">
        <v>69.2704376816408</v>
      </c>
      <c r="CL39" s="35">
        <v>100</v>
      </c>
      <c r="CM39" s="35">
        <v>79.041323251701257</v>
      </c>
      <c r="CN39" s="35">
        <v>20.244796646551922</v>
      </c>
      <c r="CO39" s="35">
        <v>6.0820560922706166</v>
      </c>
      <c r="CP39" s="35">
        <v>93.336833247871027</v>
      </c>
      <c r="CQ39" s="35">
        <v>12.5</v>
      </c>
      <c r="CR39" s="35">
        <v>68.16117125262025</v>
      </c>
      <c r="CS39" s="35">
        <v>5.5045652248278252</v>
      </c>
      <c r="CT39" s="35">
        <v>4.6081484153780359</v>
      </c>
      <c r="CU39" s="35">
        <v>15.497716060690788</v>
      </c>
      <c r="CV39" s="35">
        <v>11.094674556213018</v>
      </c>
      <c r="CW39" s="35">
        <v>85.017988040514695</v>
      </c>
      <c r="CX39" s="35">
        <v>37.869822485207102</v>
      </c>
      <c r="CY39" s="35">
        <v>89.175637942303908</v>
      </c>
      <c r="CZ39" s="35">
        <v>34.193548387096769</v>
      </c>
      <c r="DA39" s="35">
        <v>38.952325922204061</v>
      </c>
      <c r="DB39" s="35">
        <v>30.573388900694159</v>
      </c>
      <c r="DC39" s="35">
        <v>12.220647782077963</v>
      </c>
      <c r="DD39" s="35">
        <v>2.376583754176214</v>
      </c>
      <c r="DE39" s="35">
        <v>0</v>
      </c>
      <c r="DF39" s="35">
        <v>0</v>
      </c>
      <c r="DG39" s="35">
        <v>9.5879733215044247</v>
      </c>
      <c r="DH39" s="35">
        <v>25.810917530983868</v>
      </c>
      <c r="DI39" s="35">
        <v>1.917646087091367</v>
      </c>
      <c r="DJ39" s="35">
        <v>4.6546250330546224</v>
      </c>
      <c r="DK39" s="35">
        <v>2.3338782029791996</v>
      </c>
      <c r="DL39" s="35">
        <v>34.346429491762038</v>
      </c>
      <c r="DM39" s="35">
        <v>71.178663016499968</v>
      </c>
      <c r="DN39" s="35">
        <v>72.691552062868354</v>
      </c>
      <c r="DO39" s="35">
        <v>26.039387308533911</v>
      </c>
      <c r="DP39" s="35">
        <v>2.450281438078751</v>
      </c>
      <c r="DQ39" s="35">
        <v>24.42783727305806</v>
      </c>
      <c r="DR39" s="35">
        <v>0</v>
      </c>
      <c r="DS39" s="35">
        <v>0</v>
      </c>
      <c r="DT39" s="35">
        <v>0</v>
      </c>
      <c r="DU39" s="35">
        <v>88.576000000000022</v>
      </c>
      <c r="DV39" s="35">
        <v>70.45454545454534</v>
      </c>
      <c r="DW39" s="35">
        <v>100</v>
      </c>
      <c r="DX39" s="35">
        <v>84.456499132267027</v>
      </c>
      <c r="DY39" s="35">
        <v>96.838709677419388</v>
      </c>
      <c r="DZ39" s="35">
        <v>52.272723037190346</v>
      </c>
      <c r="EA39" s="35">
        <v>53.225813704474135</v>
      </c>
      <c r="EB39" s="35">
        <v>7.6083166072150137</v>
      </c>
      <c r="EC39" s="35">
        <v>27.121663176677263</v>
      </c>
      <c r="ED39" s="35">
        <v>52.5</v>
      </c>
      <c r="EE39" s="35">
        <v>52.783452502553629</v>
      </c>
      <c r="EF39" s="35">
        <v>4.0232225262438297E-2</v>
      </c>
      <c r="EG39" s="35">
        <v>1.1685562747153722</v>
      </c>
      <c r="EH39" s="35">
        <v>0</v>
      </c>
      <c r="EI39" s="35">
        <v>0</v>
      </c>
      <c r="EJ39" s="35">
        <v>0</v>
      </c>
      <c r="EK39" s="35">
        <v>1.2754888942040934</v>
      </c>
      <c r="EL39" s="35">
        <v>2.3375725122964131</v>
      </c>
      <c r="EM39" s="35">
        <v>0</v>
      </c>
      <c r="EN39" s="35">
        <v>0</v>
      </c>
      <c r="EO39" s="35">
        <v>68.505338078291842</v>
      </c>
      <c r="EP39" s="35">
        <v>0</v>
      </c>
      <c r="EQ39" s="35">
        <v>26.301946344029457</v>
      </c>
      <c r="ER39" s="35">
        <v>142.03051025775906</v>
      </c>
      <c r="ES39" s="35">
        <v>131.5097317201473</v>
      </c>
      <c r="ET39" s="35">
        <v>10.520778537611783</v>
      </c>
      <c r="EU39" s="35">
        <v>0</v>
      </c>
      <c r="EV39" s="35">
        <v>65.058915948341237</v>
      </c>
      <c r="EW39" s="35">
        <v>-4.9221793941024146</v>
      </c>
      <c r="EX39" s="35">
        <v>58.035593738452192</v>
      </c>
      <c r="EY39" s="35">
        <v>6.3727195917691901</v>
      </c>
      <c r="EZ39" s="35">
        <v>66.666666666666671</v>
      </c>
      <c r="FA39" s="35">
        <v>11.2</v>
      </c>
      <c r="FB39" s="35">
        <v>20</v>
      </c>
      <c r="FC39" s="35">
        <v>25</v>
      </c>
      <c r="FD39" s="35">
        <v>89.276807980049881</v>
      </c>
      <c r="FE39" s="35">
        <v>87.5</v>
      </c>
      <c r="FF39" s="35">
        <v>51.50025667628298</v>
      </c>
      <c r="FG39" s="35">
        <v>17.28349225063095</v>
      </c>
      <c r="FH39" s="35">
        <v>27.217269135013353</v>
      </c>
      <c r="FI39" s="35">
        <v>0</v>
      </c>
      <c r="FJ39" s="35">
        <v>5314.7434508153601</v>
      </c>
      <c r="FK39" s="35">
        <v>93549.186691215145</v>
      </c>
      <c r="FL39" s="35">
        <v>81.010000000000005</v>
      </c>
      <c r="FM39" s="35">
        <v>47.58</v>
      </c>
      <c r="FN39" s="35">
        <v>-14.74</v>
      </c>
      <c r="FO39" s="35">
        <v>-14.738022328665366</v>
      </c>
      <c r="FP39" s="35">
        <v>1</v>
      </c>
      <c r="FQ39" s="35">
        <v>45.5</v>
      </c>
      <c r="FR39" s="26">
        <v>8136898.0475491909</v>
      </c>
      <c r="FS39" s="35">
        <v>0</v>
      </c>
      <c r="FT39" s="31">
        <v>1.4984618289326006</v>
      </c>
      <c r="FU39" s="35">
        <v>119</v>
      </c>
      <c r="FV39" s="35">
        <v>128</v>
      </c>
      <c r="FW39" s="35">
        <v>250.10000537061501</v>
      </c>
      <c r="FX39" s="26">
        <v>15009</v>
      </c>
      <c r="FY39" s="35">
        <v>97.350905218317365</v>
      </c>
      <c r="FZ39" s="35">
        <v>97.790202342917993</v>
      </c>
      <c r="GA39" s="35">
        <v>96.85835995740149</v>
      </c>
      <c r="GB39" s="35">
        <v>94.355697550585731</v>
      </c>
      <c r="GC39" s="35">
        <v>42.305644302449416</v>
      </c>
      <c r="GD39" s="35">
        <v>0</v>
      </c>
      <c r="GE39" s="35">
        <v>0</v>
      </c>
      <c r="GF39" s="35">
        <v>1293.5638611257234</v>
      </c>
      <c r="GG39" s="35">
        <v>56.600859691632877</v>
      </c>
      <c r="GH39" s="35">
        <v>98.349214309595439</v>
      </c>
      <c r="GI39" s="35">
        <v>71.905113761737113</v>
      </c>
      <c r="GJ39" s="35">
        <v>21.491103645892863</v>
      </c>
      <c r="GK39" s="35">
        <v>79.641789676354648</v>
      </c>
      <c r="GL39" s="35">
        <v>78.612063874621072</v>
      </c>
      <c r="GM39" s="35">
        <v>97.172219918761428</v>
      </c>
      <c r="GN39" s="35">
        <v>86.520453298144858</v>
      </c>
      <c r="GO39" s="35">
        <v>92.241640889053713</v>
      </c>
      <c r="GP39" s="35">
        <v>89.182351273744146</v>
      </c>
      <c r="GQ39" s="35">
        <v>93.750703983608574</v>
      </c>
      <c r="GR39" s="35">
        <v>100</v>
      </c>
      <c r="GS39" s="35">
        <v>88.350448686814914</v>
      </c>
      <c r="GT39" s="35">
        <v>84.048737120452273</v>
      </c>
      <c r="GU39" s="35">
        <v>20.074547390841321</v>
      </c>
      <c r="GV39" s="35">
        <v>66.445916114790279</v>
      </c>
      <c r="GW39" s="35">
        <v>4</v>
      </c>
      <c r="GX39" s="35">
        <v>82.814164004259851</v>
      </c>
      <c r="GY39" s="35">
        <v>9.4249201277955272</v>
      </c>
      <c r="GZ39" s="35">
        <v>15.135782747603836</v>
      </c>
      <c r="HA39" s="35">
        <v>22.013422818791948</v>
      </c>
      <c r="HB39" s="35">
        <v>9.6153846153846168</v>
      </c>
      <c r="HC39" s="35">
        <v>7.06993006993007</v>
      </c>
      <c r="HD39" s="35">
        <v>61.53846153846154</v>
      </c>
      <c r="HE39" s="35">
        <v>81.21147327980637</v>
      </c>
      <c r="HF39" s="35">
        <v>16.129032258064516</v>
      </c>
      <c r="HG39" s="35">
        <v>51.111111111111107</v>
      </c>
      <c r="HH39" s="35">
        <v>5.3242194390545068</v>
      </c>
      <c r="HI39" s="35">
        <v>30.801687763713083</v>
      </c>
      <c r="HJ39" s="35">
        <v>11.870295309785755</v>
      </c>
      <c r="HK39" s="35">
        <v>0</v>
      </c>
      <c r="HL39" s="35">
        <v>0</v>
      </c>
      <c r="HM39" s="35">
        <v>80.486392588303403</v>
      </c>
      <c r="HN39" s="35">
        <v>4.6323103647944412</v>
      </c>
      <c r="HO39" s="35">
        <v>3.4742327735958307</v>
      </c>
      <c r="HP39" s="35">
        <v>14.186450492182976</v>
      </c>
      <c r="HQ39" s="35">
        <v>6.9484655471916614</v>
      </c>
      <c r="HR39" s="35">
        <v>15.547445255474452</v>
      </c>
      <c r="HS39" s="35">
        <v>11.214285714285714</v>
      </c>
      <c r="HT39" s="35">
        <v>103.3</v>
      </c>
      <c r="HU39" s="35">
        <v>87.8</v>
      </c>
      <c r="HV39" s="35">
        <v>1.9448946515397085</v>
      </c>
      <c r="HW39" s="35">
        <v>31.280388978930308</v>
      </c>
      <c r="HX39" s="35">
        <v>59.906103286384983</v>
      </c>
      <c r="HY39" s="35">
        <v>21.267605633802816</v>
      </c>
      <c r="HZ39" s="35">
        <v>0</v>
      </c>
      <c r="IA39" s="35">
        <v>96.43</v>
      </c>
      <c r="IB39" s="35">
        <v>98.57</v>
      </c>
      <c r="IC39" s="35">
        <v>100</v>
      </c>
      <c r="ID39" s="35">
        <v>97.2027972027972</v>
      </c>
      <c r="IE39" s="35">
        <v>96.43</v>
      </c>
      <c r="IF39" s="35">
        <v>74.390239999999991</v>
      </c>
      <c r="IG39" s="35">
        <v>64.634150000000005</v>
      </c>
      <c r="IH39" s="35">
        <v>50.967277899999999</v>
      </c>
      <c r="II39" s="35">
        <v>60.320157311843722</v>
      </c>
      <c r="IJ39" s="35">
        <v>63</v>
      </c>
      <c r="IK39" s="26">
        <v>3773</v>
      </c>
      <c r="IL39" s="35">
        <v>6.6014347505011081E-3</v>
      </c>
      <c r="IM39" s="35">
        <v>-0.91372981543074772</v>
      </c>
      <c r="IN39" s="35">
        <v>-1</v>
      </c>
      <c r="IO39" s="35">
        <v>-1</v>
      </c>
      <c r="IP39" s="35">
        <v>-1</v>
      </c>
      <c r="IQ39" s="35">
        <v>16.367713000000002</v>
      </c>
      <c r="IR39" s="35">
        <v>26.496034999999992</v>
      </c>
      <c r="IS39" s="35">
        <v>0.28465200000000002</v>
      </c>
      <c r="IT39" s="35">
        <v>138.32749999999999</v>
      </c>
      <c r="IU39" s="35">
        <v>115.59499999999998</v>
      </c>
    </row>
    <row r="40" spans="1:25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>
        <v>54.707378302203836</v>
      </c>
      <c r="F40" s="35">
        <v>57.077308304021599</v>
      </c>
      <c r="G40" s="35">
        <v>43.254986748694243</v>
      </c>
      <c r="H40" s="35">
        <v>54.969026887751994</v>
      </c>
      <c r="I40" s="35">
        <v>36.618984290495632</v>
      </c>
      <c r="J40" s="35">
        <v>33.658617064780422</v>
      </c>
      <c r="K40" s="35">
        <v>66.182580532353214</v>
      </c>
      <c r="L40" s="35">
        <v>60.642782054029269</v>
      </c>
      <c r="M40" s="35">
        <v>66.501848147029733</v>
      </c>
      <c r="N40" s="35">
        <v>48.306566591277651</v>
      </c>
      <c r="O40" s="35">
        <v>32.116512763836482</v>
      </c>
      <c r="P40" s="35">
        <v>54.493979724696672</v>
      </c>
      <c r="Q40" s="35">
        <v>23.692758536319687</v>
      </c>
      <c r="R40" s="35">
        <v>68.238653748071926</v>
      </c>
      <c r="S40" s="35">
        <v>80.310127266225649</v>
      </c>
      <c r="T40" s="35">
        <v>56.06769366546915</v>
      </c>
      <c r="U40" s="35">
        <v>76.512577816599673</v>
      </c>
      <c r="V40" s="35">
        <v>40.252141812356342</v>
      </c>
      <c r="W40" s="35">
        <v>31.444486663771748</v>
      </c>
      <c r="X40" s="35">
        <v>50.827390988677209</v>
      </c>
      <c r="Y40" s="35">
        <v>17.23833646206619</v>
      </c>
      <c r="Z40" s="35">
        <v>54.969026887751994</v>
      </c>
      <c r="AA40" s="35">
        <v>21.684722512964928</v>
      </c>
      <c r="AB40" s="35">
        <v>17.553487033318248</v>
      </c>
      <c r="AC40" s="35">
        <v>38.793785460384974</v>
      </c>
      <c r="AD40" s="35">
        <v>45.155681404341586</v>
      </c>
      <c r="AE40" s="35">
        <v>27.224028202820495</v>
      </c>
      <c r="AF40" s="35">
        <v>69.30220112914354</v>
      </c>
      <c r="AG40" s="35">
        <v>63.844806156793908</v>
      </c>
      <c r="AH40" s="35">
        <v>2.4541559273259526</v>
      </c>
      <c r="AI40" s="35">
        <v>34.676889110221424</v>
      </c>
      <c r="AJ40" s="35">
        <v>36.97162409267505</v>
      </c>
      <c r="AK40" s="35">
        <v>93.953883929613397</v>
      </c>
      <c r="AL40" s="35">
        <v>87.323417683686529</v>
      </c>
      <c r="AM40" s="35">
        <v>82.362346858110371</v>
      </c>
      <c r="AN40" s="35">
        <v>0</v>
      </c>
      <c r="AO40" s="35">
        <v>96.484210630033914</v>
      </c>
      <c r="AP40" s="35">
        <v>68.721967350687081</v>
      </c>
      <c r="AQ40" s="35">
        <v>75.516872636449605</v>
      </c>
      <c r="AR40" s="35">
        <v>70.610419968394183</v>
      </c>
      <c r="AS40" s="35">
        <v>21.697983647948803</v>
      </c>
      <c r="AT40" s="35">
        <v>66.666666666666657</v>
      </c>
      <c r="AU40" s="35">
        <v>63.589639639639664</v>
      </c>
      <c r="AV40" s="35">
        <v>41.666666666666664</v>
      </c>
      <c r="AW40" s="35">
        <v>68.8888888888889</v>
      </c>
      <c r="AX40" s="35">
        <v>91.862197392923647</v>
      </c>
      <c r="AY40" s="35">
        <v>86.666666666666671</v>
      </c>
      <c r="AZ40" s="35">
        <v>59.075954969604084</v>
      </c>
      <c r="BA40" s="35">
        <v>38.02768818698209</v>
      </c>
      <c r="BB40" s="35">
        <v>35.907636405353948</v>
      </c>
      <c r="BC40" s="35">
        <v>21.854886727781402</v>
      </c>
      <c r="BD40" s="35">
        <v>19.094655941085804</v>
      </c>
      <c r="BE40" s="35">
        <v>22.103927328858632</v>
      </c>
      <c r="BF40" s="35">
        <v>55.150955021565018</v>
      </c>
      <c r="BG40" s="35">
        <v>71.621342239185736</v>
      </c>
      <c r="BH40" s="35">
        <v>73.099913600162694</v>
      </c>
      <c r="BI40" s="35">
        <v>73.254663059438244</v>
      </c>
      <c r="BJ40" s="35">
        <v>0</v>
      </c>
      <c r="BK40" s="35">
        <v>52.122341696535244</v>
      </c>
      <c r="BL40" s="35">
        <v>35.643741953693997</v>
      </c>
      <c r="BM40" s="35">
        <v>0</v>
      </c>
      <c r="BN40" s="35">
        <v>7.0049504950495045</v>
      </c>
      <c r="BO40" s="35">
        <v>82.553846153846152</v>
      </c>
      <c r="BP40" s="35">
        <v>33.41288782816229</v>
      </c>
      <c r="BQ40" s="35">
        <v>57.268768033349559</v>
      </c>
      <c r="BR40" s="35">
        <v>99.719112976929694</v>
      </c>
      <c r="BS40" s="35">
        <v>97.571437618381708</v>
      </c>
      <c r="BT40" s="35">
        <v>91.562947321328551</v>
      </c>
      <c r="BU40" s="35">
        <v>95.160169059814336</v>
      </c>
      <c r="BV40" s="35">
        <v>88.194510423013554</v>
      </c>
      <c r="BW40" s="35">
        <v>29.061571908590167</v>
      </c>
      <c r="BX40" s="35">
        <v>73.059630683654262</v>
      </c>
      <c r="BY40" s="35">
        <v>80.648358707431171</v>
      </c>
      <c r="BZ40" s="35">
        <v>14.495091605322019</v>
      </c>
      <c r="CA40" s="35">
        <v>93.024284083007231</v>
      </c>
      <c r="CB40" s="35">
        <v>100</v>
      </c>
      <c r="CC40" s="35">
        <v>99.499557136025686</v>
      </c>
      <c r="CD40" s="35">
        <v>55.601907032181174</v>
      </c>
      <c r="CE40" s="35">
        <v>21.226730796143098</v>
      </c>
      <c r="CF40" s="35">
        <v>89.722987852240919</v>
      </c>
      <c r="CG40" s="35">
        <v>100</v>
      </c>
      <c r="CH40" s="35">
        <v>100</v>
      </c>
      <c r="CI40" s="35">
        <v>0</v>
      </c>
      <c r="CJ40" s="35">
        <v>0</v>
      </c>
      <c r="CK40" s="35">
        <v>100</v>
      </c>
      <c r="CL40" s="35">
        <v>0</v>
      </c>
      <c r="CM40" s="35">
        <v>0</v>
      </c>
      <c r="CN40" s="35">
        <v>22.017134498850716</v>
      </c>
      <c r="CO40" s="35">
        <v>28.81838464680288</v>
      </c>
      <c r="CP40" s="35">
        <v>65.515075344512368</v>
      </c>
      <c r="CQ40" s="35">
        <v>0</v>
      </c>
      <c r="CR40" s="35">
        <v>95.379561621099668</v>
      </c>
      <c r="CS40" s="35">
        <v>18.440102576672519</v>
      </c>
      <c r="CT40" s="35">
        <v>38.66250876825945</v>
      </c>
      <c r="CU40" s="35">
        <v>31.158301083914669</v>
      </c>
      <c r="CV40" s="35">
        <v>10.989010989010989</v>
      </c>
      <c r="CW40" s="35">
        <v>26.806033775339099</v>
      </c>
      <c r="CX40" s="35">
        <v>0</v>
      </c>
      <c r="CY40" s="35">
        <v>91.563133146586168</v>
      </c>
      <c r="CZ40" s="35">
        <v>52.92307692307687</v>
      </c>
      <c r="DA40" s="35">
        <v>20.420870593592959</v>
      </c>
      <c r="DB40" s="35">
        <v>33.965524726850546</v>
      </c>
      <c r="DC40" s="35">
        <v>9.4039202990793083</v>
      </c>
      <c r="DD40" s="35">
        <v>21.740575821878764</v>
      </c>
      <c r="DE40" s="35">
        <v>7.4826097529088242</v>
      </c>
      <c r="DF40" s="35">
        <v>21.994301087908692</v>
      </c>
      <c r="DG40" s="35">
        <v>18.996461470576715</v>
      </c>
      <c r="DH40" s="35">
        <v>51.095335255302167</v>
      </c>
      <c r="DI40" s="35">
        <v>30.357651754166469</v>
      </c>
      <c r="DJ40" s="35">
        <v>36.104565522392399</v>
      </c>
      <c r="DK40" s="35">
        <v>37.617589309678891</v>
      </c>
      <c r="DL40" s="35">
        <v>11.927171839043002</v>
      </c>
      <c r="DM40" s="35">
        <v>62.65275594099986</v>
      </c>
      <c r="DN40" s="35">
        <v>63.431565160445267</v>
      </c>
      <c r="DO40" s="35">
        <v>42.611232676878195</v>
      </c>
      <c r="DP40" s="35">
        <v>20.320210313099317</v>
      </c>
      <c r="DQ40" s="35">
        <v>20.566367048569077</v>
      </c>
      <c r="DR40" s="35">
        <v>79.517355069145523</v>
      </c>
      <c r="DS40" s="35">
        <v>15.716208583288541</v>
      </c>
      <c r="DT40" s="35">
        <v>0</v>
      </c>
      <c r="DU40" s="35">
        <v>37.984000000000009</v>
      </c>
      <c r="DV40" s="35">
        <v>100</v>
      </c>
      <c r="DW40" s="35">
        <v>72.459999999999894</v>
      </c>
      <c r="DX40" s="35">
        <v>97.744425000556475</v>
      </c>
      <c r="DY40" s="35">
        <v>38.322580645161317</v>
      </c>
      <c r="DZ40" s="35">
        <v>71.212125165289009</v>
      </c>
      <c r="EA40" s="35">
        <v>81.935485577523337</v>
      </c>
      <c r="EB40" s="35">
        <v>44.839396559859637</v>
      </c>
      <c r="EC40" s="35">
        <v>18.46929984578642</v>
      </c>
      <c r="ED40" s="35">
        <v>83</v>
      </c>
      <c r="EE40" s="35">
        <v>83.612529792305068</v>
      </c>
      <c r="EF40" s="35">
        <v>9.4953667245528603E-2</v>
      </c>
      <c r="EG40" s="35">
        <v>4.220128374000633</v>
      </c>
      <c r="EH40" s="35">
        <v>7.9556975953836027</v>
      </c>
      <c r="EI40" s="35">
        <v>0</v>
      </c>
      <c r="EJ40" s="35">
        <v>0</v>
      </c>
      <c r="EK40" s="35">
        <v>0.63500941537339839</v>
      </c>
      <c r="EL40" s="35">
        <v>0</v>
      </c>
      <c r="EM40" s="35">
        <v>2.3156354522004579</v>
      </c>
      <c r="EN40" s="35">
        <v>74.496275970207762</v>
      </c>
      <c r="EO40" s="35">
        <v>95.937524713325473</v>
      </c>
      <c r="EP40" s="35">
        <v>32.2913975716869</v>
      </c>
      <c r="EQ40" s="35">
        <v>51.666236114699046</v>
      </c>
      <c r="ER40" s="35">
        <v>135.62386980108499</v>
      </c>
      <c r="ES40" s="35">
        <v>148.54042882975975</v>
      </c>
      <c r="ET40" s="35">
        <v>142.08214931542236</v>
      </c>
      <c r="EU40" s="35">
        <v>12.916559028674762</v>
      </c>
      <c r="EV40" s="35">
        <v>73.188898223322013</v>
      </c>
      <c r="EW40" s="35">
        <v>-1.77623060082054</v>
      </c>
      <c r="EX40" s="35">
        <v>64.074818364507664</v>
      </c>
      <c r="EY40" s="35">
        <v>0</v>
      </c>
      <c r="EZ40" s="35">
        <v>66.666666666666671</v>
      </c>
      <c r="FA40" s="35">
        <v>67.667600000000022</v>
      </c>
      <c r="FB40" s="35">
        <v>53.333333333333329</v>
      </c>
      <c r="FC40" s="35">
        <v>76.666666666666671</v>
      </c>
      <c r="FD40" s="35">
        <v>92.734829592684946</v>
      </c>
      <c r="FE40" s="35">
        <v>90</v>
      </c>
      <c r="FF40" s="35">
        <v>57.487683685599968</v>
      </c>
      <c r="FG40" s="35">
        <v>29.63538598650802</v>
      </c>
      <c r="FH40" s="35">
        <v>25.316782307182152</v>
      </c>
      <c r="FI40" s="35">
        <v>18.597068294</v>
      </c>
      <c r="FJ40" s="35">
        <v>28440.371627110984</v>
      </c>
      <c r="FK40" s="35">
        <v>55806.244078796226</v>
      </c>
      <c r="FL40" s="35">
        <v>46.29399999999999</v>
      </c>
      <c r="FM40" s="35">
        <v>76.207333333333324</v>
      </c>
      <c r="FN40" s="35">
        <v>21.980666666666661</v>
      </c>
      <c r="FO40" s="35">
        <v>19.756726945942539</v>
      </c>
      <c r="FP40" s="35">
        <v>0</v>
      </c>
      <c r="FQ40" s="35">
        <v>63.545333333333332</v>
      </c>
      <c r="FR40" s="26">
        <v>5736405.8274884308</v>
      </c>
      <c r="FS40" s="35">
        <v>0</v>
      </c>
      <c r="FT40" s="31">
        <v>0.49504950495049505</v>
      </c>
      <c r="FU40" s="35">
        <v>59.7</v>
      </c>
      <c r="FV40" s="35">
        <v>112</v>
      </c>
      <c r="FW40" s="35">
        <v>181.18086675289399</v>
      </c>
      <c r="FX40" s="26">
        <v>20819</v>
      </c>
      <c r="FY40" s="35">
        <v>98.455995882655685</v>
      </c>
      <c r="FZ40" s="35">
        <v>97.37519300051467</v>
      </c>
      <c r="GA40" s="35">
        <v>99.330931549150804</v>
      </c>
      <c r="GB40" s="35">
        <v>96.603190941842513</v>
      </c>
      <c r="GC40" s="35">
        <v>49.562532166752447</v>
      </c>
      <c r="GD40" s="35">
        <v>73.059630683654262</v>
      </c>
      <c r="GE40" s="35">
        <v>80.648358707431171</v>
      </c>
      <c r="GF40" s="35">
        <v>4592.3610262852026</v>
      </c>
      <c r="GG40" s="35">
        <v>85.956644674835061</v>
      </c>
      <c r="GH40" s="35">
        <v>100</v>
      </c>
      <c r="GI40" s="35">
        <v>88.626518428340773</v>
      </c>
      <c r="GJ40" s="35">
        <v>55.601907032181174</v>
      </c>
      <c r="GK40" s="35">
        <v>48.938965527089948</v>
      </c>
      <c r="GL40" s="35">
        <v>97.648776518432427</v>
      </c>
      <c r="GM40" s="35">
        <v>100</v>
      </c>
      <c r="GN40" s="35">
        <v>100</v>
      </c>
      <c r="GO40" s="35">
        <v>56.738925541941562</v>
      </c>
      <c r="GP40" s="35">
        <v>53.209628886659978</v>
      </c>
      <c r="GQ40" s="35">
        <v>100</v>
      </c>
      <c r="GR40" s="35">
        <v>81.318956870611842</v>
      </c>
      <c r="GS40" s="35">
        <v>51.832538736591182</v>
      </c>
      <c r="GT40" s="35">
        <v>84.403209628886657</v>
      </c>
      <c r="GU40" s="35">
        <v>55.62161584832856</v>
      </c>
      <c r="GV40" s="35">
        <v>28.883212100231166</v>
      </c>
      <c r="GW40" s="35">
        <v>1</v>
      </c>
      <c r="GX40" s="35">
        <v>94.544518785383431</v>
      </c>
      <c r="GY40" s="35">
        <v>15.851775604734947</v>
      </c>
      <c r="GZ40" s="35">
        <v>35.048893463715899</v>
      </c>
      <c r="HA40" s="35">
        <v>34.928017718715395</v>
      </c>
      <c r="HB40" s="35">
        <v>9.5238095238095237</v>
      </c>
      <c r="HC40" s="35">
        <v>19.878048780487806</v>
      </c>
      <c r="HD40" s="35">
        <v>38.095238095238095</v>
      </c>
      <c r="HE40" s="35">
        <v>82.047096601305157</v>
      </c>
      <c r="HF40" s="35">
        <v>11.538461538461538</v>
      </c>
      <c r="HG40" s="35">
        <v>40.024479804161565</v>
      </c>
      <c r="HH40" s="35">
        <v>5.4718377856453166</v>
      </c>
      <c r="HI40" s="35">
        <v>29.679144385026738</v>
      </c>
      <c r="HJ40" s="35">
        <v>108.58740187759209</v>
      </c>
      <c r="HK40" s="35">
        <v>11.734726773939569</v>
      </c>
      <c r="HL40" s="35">
        <v>26.3129924565302</v>
      </c>
      <c r="HM40" s="35">
        <v>159.46609407852546</v>
      </c>
      <c r="HN40" s="35">
        <v>8.2033717021286954</v>
      </c>
      <c r="HO40" s="35">
        <v>18.871141501043343</v>
      </c>
      <c r="HP40" s="35">
        <v>42.930872204092609</v>
      </c>
      <c r="HQ40" s="35">
        <v>52.316428001002599</v>
      </c>
      <c r="HR40" s="35">
        <v>18.08080808080808</v>
      </c>
      <c r="HS40" s="35">
        <v>12.493150684931507</v>
      </c>
      <c r="HT40" s="35">
        <v>98.586666666666645</v>
      </c>
      <c r="HU40" s="35">
        <v>102.94666666666667</v>
      </c>
      <c r="HV40" s="35">
        <v>16.129032258064516</v>
      </c>
      <c r="HW40" s="35">
        <v>27.956989247311824</v>
      </c>
      <c r="HX40" s="35">
        <v>91.787709497206706</v>
      </c>
      <c r="HY40" s="35">
        <v>33.631284916201118</v>
      </c>
      <c r="HZ40" s="35">
        <v>0</v>
      </c>
      <c r="IA40" s="35">
        <v>80.62</v>
      </c>
      <c r="IB40" s="35">
        <v>100</v>
      </c>
      <c r="IC40" s="35">
        <v>99.19</v>
      </c>
      <c r="ID40" s="35">
        <v>99.224806201550393</v>
      </c>
      <c r="IE40" s="35">
        <v>78.290000000000006</v>
      </c>
      <c r="IF40" s="35">
        <v>84.552846666666667</v>
      </c>
      <c r="IG40" s="35">
        <v>86.341464000000016</v>
      </c>
      <c r="IH40" s="35">
        <v>69.734030530000013</v>
      </c>
      <c r="II40" s="35">
        <v>55.609231804819139</v>
      </c>
      <c r="IJ40" s="35">
        <v>75.2</v>
      </c>
      <c r="IK40" s="26">
        <v>4980.2666666666664</v>
      </c>
      <c r="IL40" s="35">
        <v>9.3194335169158142E-3</v>
      </c>
      <c r="IM40" s="35">
        <v>-0.73005947842000918</v>
      </c>
      <c r="IN40" s="35">
        <v>6.5836298932384338E-2</v>
      </c>
      <c r="IO40" s="35">
        <v>-1</v>
      </c>
      <c r="IP40" s="35">
        <v>-1</v>
      </c>
      <c r="IQ40" s="35">
        <v>10.6691509999999</v>
      </c>
      <c r="IR40" s="35">
        <v>9.2485900000000001</v>
      </c>
      <c r="IS40" s="35">
        <v>13.409696</v>
      </c>
      <c r="IT40" s="35">
        <v>100.31949999999999</v>
      </c>
      <c r="IU40" s="35">
        <v>98.250999999999976</v>
      </c>
    </row>
    <row r="41" spans="1:255">
      <c r="A41" s="34" t="s">
        <v>225</v>
      </c>
      <c r="B41" s="34" t="s">
        <v>12</v>
      </c>
      <c r="C41" s="35">
        <v>68.651321111054514</v>
      </c>
      <c r="D41" s="35" t="s">
        <v>566</v>
      </c>
      <c r="E41" s="35">
        <v>70.407471812506017</v>
      </c>
      <c r="F41" s="35">
        <v>69.020742897026238</v>
      </c>
      <c r="G41" s="35">
        <v>71.170171361541207</v>
      </c>
      <c r="H41" s="35">
        <v>75.126622364525758</v>
      </c>
      <c r="I41" s="35">
        <v>63.204354414552618</v>
      </c>
      <c r="J41" s="35">
        <v>62.978563816175182</v>
      </c>
      <c r="K41" s="35">
        <v>76.366312852157577</v>
      </c>
      <c r="L41" s="35">
        <v>90.024373043102884</v>
      </c>
      <c r="M41" s="35">
        <v>93.75</v>
      </c>
      <c r="N41" s="35">
        <v>60.13606237085154</v>
      </c>
      <c r="O41" s="35">
        <v>51.408031162508173</v>
      </c>
      <c r="P41" s="35">
        <v>50.760051446415943</v>
      </c>
      <c r="Q41" s="35">
        <v>49.467588754652922</v>
      </c>
      <c r="R41" s="35">
        <v>60.883688187937814</v>
      </c>
      <c r="S41" s="35">
        <v>93.986786181187853</v>
      </c>
      <c r="T41" s="35">
        <v>71.744908464326357</v>
      </c>
      <c r="U41" s="35">
        <v>76.230232383669758</v>
      </c>
      <c r="V41" s="35">
        <v>84.058491858574442</v>
      </c>
      <c r="W41" s="35">
        <v>64.642830907496148</v>
      </c>
      <c r="X41" s="35">
        <v>62.939082194971327</v>
      </c>
      <c r="Y41" s="35">
        <v>67.980219462994313</v>
      </c>
      <c r="Z41" s="35">
        <v>75.126622364525758</v>
      </c>
      <c r="AA41" s="35">
        <v>65.660051950747118</v>
      </c>
      <c r="AB41" s="35">
        <v>33.745727986701993</v>
      </c>
      <c r="AC41" s="35">
        <v>63.759088669449447</v>
      </c>
      <c r="AD41" s="35">
        <v>60.584889471919688</v>
      </c>
      <c r="AE41" s="35">
        <v>64.160971641398007</v>
      </c>
      <c r="AF41" s="35">
        <v>91.315396767099472</v>
      </c>
      <c r="AG41" s="35">
        <v>81.251151681669725</v>
      </c>
      <c r="AH41" s="35">
        <v>32.13371118018101</v>
      </c>
      <c r="AI41" s="35">
        <v>75.550828586674797</v>
      </c>
      <c r="AJ41" s="35">
        <v>83.229773154352088</v>
      </c>
      <c r="AK41" s="35">
        <v>75.274177743132427</v>
      </c>
      <c r="AL41" s="35">
        <v>80.195491270579367</v>
      </c>
      <c r="AM41" s="35">
        <v>66.830185394508916</v>
      </c>
      <c r="AN41" s="35">
        <v>68.036536813539954</v>
      </c>
      <c r="AO41" s="35">
        <v>84.631712736832782</v>
      </c>
      <c r="AP41" s="35">
        <v>75.603622916521246</v>
      </c>
      <c r="AQ41" s="35">
        <v>85.39530643079118</v>
      </c>
      <c r="AR41" s="35">
        <v>89.122935868202006</v>
      </c>
      <c r="AS41" s="35">
        <v>100</v>
      </c>
      <c r="AT41" s="35">
        <v>100</v>
      </c>
      <c r="AU41" s="35">
        <v>100</v>
      </c>
      <c r="AV41" s="35">
        <v>75</v>
      </c>
      <c r="AW41" s="35">
        <v>100</v>
      </c>
      <c r="AX41" s="35">
        <v>100</v>
      </c>
      <c r="AY41" s="35">
        <v>100</v>
      </c>
      <c r="AZ41" s="35">
        <v>75.046755863908587</v>
      </c>
      <c r="BA41" s="35">
        <v>43.629742187106494</v>
      </c>
      <c r="BB41" s="35">
        <v>50.061864187399685</v>
      </c>
      <c r="BC41" s="35">
        <v>31.941949615842912</v>
      </c>
      <c r="BD41" s="35">
        <v>45.444814458885105</v>
      </c>
      <c r="BE41" s="35">
        <v>13.913803571666742</v>
      </c>
      <c r="BF41" s="35">
        <v>94.865475456972675</v>
      </c>
      <c r="BG41" s="35">
        <v>100</v>
      </c>
      <c r="BH41" s="35">
        <v>80.142960871580399</v>
      </c>
      <c r="BI41" s="35">
        <v>22.897244914083352</v>
      </c>
      <c r="BJ41" s="35">
        <v>0</v>
      </c>
      <c r="BK41" s="35">
        <v>40.172043010752688</v>
      </c>
      <c r="BL41" s="35">
        <v>28.634189813438425</v>
      </c>
      <c r="BM41" s="35">
        <v>100</v>
      </c>
      <c r="BN41" s="35">
        <v>29.064122194420587</v>
      </c>
      <c r="BO41" s="35">
        <v>90.830769230769221</v>
      </c>
      <c r="BP41" s="35">
        <v>38.186157517899758</v>
      </c>
      <c r="BQ41" s="35">
        <v>73.460869936005452</v>
      </c>
      <c r="BR41" s="35">
        <v>41.056956067076825</v>
      </c>
      <c r="BS41" s="35">
        <v>82.036128240608733</v>
      </c>
      <c r="BT41" s="35">
        <v>98.984583613154115</v>
      </c>
      <c r="BU41" s="35">
        <v>98.079104542166561</v>
      </c>
      <c r="BV41" s="35">
        <v>93.220697234852182</v>
      </c>
      <c r="BW41" s="35">
        <v>97.613417275157659</v>
      </c>
      <c r="BX41" s="35">
        <v>100</v>
      </c>
      <c r="BY41" s="35">
        <v>100</v>
      </c>
      <c r="BZ41" s="35">
        <v>15.234725392979071</v>
      </c>
      <c r="CA41" s="35">
        <v>78.018602010170483</v>
      </c>
      <c r="CB41" s="35">
        <v>69.385537383216842</v>
      </c>
      <c r="CC41" s="35">
        <v>61.990950740096636</v>
      </c>
      <c r="CD41" s="35">
        <v>83.679114661716397</v>
      </c>
      <c r="CE41" s="35">
        <v>76.383218726573148</v>
      </c>
      <c r="CF41" s="35">
        <v>87.923970780245071</v>
      </c>
      <c r="CG41" s="35">
        <v>90.830635702055062</v>
      </c>
      <c r="CH41" s="35">
        <v>54.126580289683176</v>
      </c>
      <c r="CI41" s="35">
        <v>80.41008497210079</v>
      </c>
      <c r="CJ41" s="35">
        <v>93.864850970505771</v>
      </c>
      <c r="CK41" s="35">
        <v>100</v>
      </c>
      <c r="CL41" s="35">
        <v>81.508339376359658</v>
      </c>
      <c r="CM41" s="35">
        <v>89.885987168663675</v>
      </c>
      <c r="CN41" s="35">
        <v>81.841456389227389</v>
      </c>
      <c r="CO41" s="35">
        <v>47.989186348251309</v>
      </c>
      <c r="CP41" s="35">
        <v>66.772639707570519</v>
      </c>
      <c r="CQ41" s="35">
        <v>79.166666666666657</v>
      </c>
      <c r="CR41" s="35">
        <v>85.975919359603779</v>
      </c>
      <c r="CS41" s="35">
        <v>72.199102751283547</v>
      </c>
      <c r="CT41" s="35">
        <v>30.642224474026651</v>
      </c>
      <c r="CU41" s="35">
        <v>85.652335580137006</v>
      </c>
      <c r="CV41" s="35">
        <v>49.20814479638009</v>
      </c>
      <c r="CW41" s="35">
        <v>58.440487973197705</v>
      </c>
      <c r="CX41" s="35">
        <v>78.619909502262445</v>
      </c>
      <c r="CY41" s="35">
        <v>88.955335824489012</v>
      </c>
      <c r="CZ41" s="35">
        <v>58.972067039106172</v>
      </c>
      <c r="DA41" s="35">
        <v>77.452464229982056</v>
      </c>
      <c r="DB41" s="35">
        <v>68.910926203421539</v>
      </c>
      <c r="DC41" s="35">
        <v>62.409177698072682</v>
      </c>
      <c r="DD41" s="35">
        <v>34.138268792125267</v>
      </c>
      <c r="DE41" s="35">
        <v>8.7581165414983104</v>
      </c>
      <c r="DF41" s="35">
        <v>59.851888463440396</v>
      </c>
      <c r="DG41" s="35">
        <v>32.234638149743994</v>
      </c>
      <c r="DH41" s="35">
        <v>89.308293673683963</v>
      </c>
      <c r="DI41" s="35">
        <v>39.40099006642059</v>
      </c>
      <c r="DJ41" s="35">
        <v>50.459788385610103</v>
      </c>
      <c r="DK41" s="35">
        <v>75.867282552083154</v>
      </c>
      <c r="DL41" s="35">
        <v>50.488641250215913</v>
      </c>
      <c r="DM41" s="35">
        <v>52.663295997171886</v>
      </c>
      <c r="DN41" s="35">
        <v>73.870333988212195</v>
      </c>
      <c r="DO41" s="35">
        <v>65.317286652078778</v>
      </c>
      <c r="DP41" s="35">
        <v>41.571710248193646</v>
      </c>
      <c r="DQ41" s="35">
        <v>61.736162245630467</v>
      </c>
      <c r="DR41" s="35">
        <v>99.156601212357614</v>
      </c>
      <c r="DS41" s="35">
        <v>93.768619241800025</v>
      </c>
      <c r="DT41" s="35">
        <v>24.571765259008334</v>
      </c>
      <c r="DU41" s="35">
        <v>81.759999999999991</v>
      </c>
      <c r="DV41" s="35">
        <v>99.17355371900814</v>
      </c>
      <c r="DW41" s="35">
        <v>90.76445479239392</v>
      </c>
      <c r="DX41" s="35">
        <v>96.427362420869486</v>
      </c>
      <c r="DY41" s="35">
        <v>88.451612903225808</v>
      </c>
      <c r="DZ41" s="35">
        <v>97.727276962809654</v>
      </c>
      <c r="EA41" s="35">
        <v>100</v>
      </c>
      <c r="EB41" s="35">
        <v>88.74670101491175</v>
      </c>
      <c r="EC41" s="35">
        <v>1.0329321122969179</v>
      </c>
      <c r="ED41" s="35">
        <v>100</v>
      </c>
      <c r="EE41" s="35">
        <v>100</v>
      </c>
      <c r="EF41" s="35">
        <v>18.232425294780345</v>
      </c>
      <c r="EG41" s="35">
        <v>59.873449150973137</v>
      </c>
      <c r="EH41" s="35">
        <v>17.409048539318036</v>
      </c>
      <c r="EI41" s="35">
        <v>64.656361723011472</v>
      </c>
      <c r="EJ41" s="35">
        <v>0.49727119282206811</v>
      </c>
      <c r="EK41" s="35">
        <v>34.234903592494639</v>
      </c>
      <c r="EL41" s="35">
        <v>51.672659665118204</v>
      </c>
      <c r="EM41" s="35">
        <v>100</v>
      </c>
      <c r="EN41" s="35">
        <v>100</v>
      </c>
      <c r="EO41" s="35">
        <v>91.846579675761191</v>
      </c>
      <c r="EP41" s="35">
        <v>8.5919088766692848</v>
      </c>
      <c r="EQ41" s="35">
        <v>197.00019638648862</v>
      </c>
      <c r="ER41" s="35">
        <v>192.09053417124903</v>
      </c>
      <c r="ES41" s="35">
        <v>246.09681853888455</v>
      </c>
      <c r="ET41" s="35">
        <v>45.414375490966222</v>
      </c>
      <c r="EU41" s="35">
        <v>56.461115475255305</v>
      </c>
      <c r="EV41" s="35">
        <v>75.285322981398807</v>
      </c>
      <c r="EW41" s="35">
        <v>-0.60362383953466292</v>
      </c>
      <c r="EX41" s="35">
        <v>76.040057259945286</v>
      </c>
      <c r="EY41" s="35">
        <v>17.58729165643912</v>
      </c>
      <c r="EZ41" s="35">
        <v>100</v>
      </c>
      <c r="FA41" s="35">
        <v>100</v>
      </c>
      <c r="FB41" s="35">
        <v>80</v>
      </c>
      <c r="FC41" s="35">
        <v>100</v>
      </c>
      <c r="FD41" s="35">
        <v>100</v>
      </c>
      <c r="FE41" s="35">
        <v>100</v>
      </c>
      <c r="FF41" s="35">
        <v>73.029105749616875</v>
      </c>
      <c r="FG41" s="35">
        <v>34.00112685917513</v>
      </c>
      <c r="FH41" s="35">
        <v>35.296261308225283</v>
      </c>
      <c r="FI41" s="35">
        <v>27.180494040000006</v>
      </c>
      <c r="FJ41" s="35">
        <v>60353.173310953454</v>
      </c>
      <c r="FK41" s="35">
        <v>38090.263253080811</v>
      </c>
      <c r="FL41" s="35">
        <v>7.62</v>
      </c>
      <c r="FM41" s="35">
        <v>100</v>
      </c>
      <c r="FN41" s="35">
        <v>31.88</v>
      </c>
      <c r="FO41" s="35">
        <v>-23.025993984371482</v>
      </c>
      <c r="FP41" s="35">
        <v>0</v>
      </c>
      <c r="FQ41" s="35">
        <v>55.21</v>
      </c>
      <c r="FR41" s="26">
        <v>4770564.510830191</v>
      </c>
      <c r="FS41" s="35">
        <v>1</v>
      </c>
      <c r="FT41" s="31">
        <v>2.054001568510289</v>
      </c>
      <c r="FU41" s="35">
        <v>32.799999999999997</v>
      </c>
      <c r="FV41" s="35">
        <v>104</v>
      </c>
      <c r="FW41" s="35">
        <v>154.28930889308899</v>
      </c>
      <c r="FX41" s="26">
        <v>3368413</v>
      </c>
      <c r="FY41" s="35">
        <v>91.735336888027149</v>
      </c>
      <c r="FZ41" s="35">
        <v>99.371714083299153</v>
      </c>
      <c r="GA41" s="35">
        <v>99.724076214623963</v>
      </c>
      <c r="GB41" s="35">
        <v>97.736679219956002</v>
      </c>
      <c r="GC41" s="35">
        <v>98.269883291696189</v>
      </c>
      <c r="GD41" s="35">
        <v>100</v>
      </c>
      <c r="GE41" s="35">
        <v>100</v>
      </c>
      <c r="GF41" s="35">
        <v>4826.6931348806957</v>
      </c>
      <c r="GG41" s="35">
        <v>75.751707232266156</v>
      </c>
      <c r="GH41" s="35">
        <v>85.675379327252415</v>
      </c>
      <c r="GI41" s="35">
        <v>82.323007095428522</v>
      </c>
      <c r="GJ41" s="35">
        <v>83.679114661716397</v>
      </c>
      <c r="GK41" s="35">
        <v>84.691542004929488</v>
      </c>
      <c r="GL41" s="35">
        <v>97.267075330579701</v>
      </c>
      <c r="GM41" s="35">
        <v>97.269067749151176</v>
      </c>
      <c r="GN41" s="35">
        <v>66.205644032915757</v>
      </c>
      <c r="GO41" s="35">
        <v>91.525192273510143</v>
      </c>
      <c r="GP41" s="35">
        <v>96.544714946770569</v>
      </c>
      <c r="GQ41" s="35">
        <v>100</v>
      </c>
      <c r="GR41" s="35">
        <v>96.545564903557661</v>
      </c>
      <c r="GS41" s="35">
        <v>93.360795731473615</v>
      </c>
      <c r="GT41" s="35">
        <v>96.368240685670031</v>
      </c>
      <c r="GU41" s="35">
        <v>85.594168313509073</v>
      </c>
      <c r="GV41" s="35">
        <v>30.581074547057653</v>
      </c>
      <c r="GW41" s="35">
        <v>20</v>
      </c>
      <c r="GX41" s="35">
        <v>90.491815503933779</v>
      </c>
      <c r="GY41" s="35">
        <v>42.561243894254076</v>
      </c>
      <c r="GZ41" s="35">
        <v>30.359073790969088</v>
      </c>
      <c r="HA41" s="35">
        <v>79.866848479987169</v>
      </c>
      <c r="HB41" s="35">
        <v>42.647058823529413</v>
      </c>
      <c r="HC41" s="35">
        <v>12.917659804983749</v>
      </c>
      <c r="HD41" s="35">
        <v>86.764705882352942</v>
      </c>
      <c r="HE41" s="35">
        <v>81.134367538571155</v>
      </c>
      <c r="HF41" s="35">
        <v>10.05586592178771</v>
      </c>
      <c r="HG41" s="35">
        <v>74.144209759650408</v>
      </c>
      <c r="HH41" s="35">
        <v>6.9925853769257689</v>
      </c>
      <c r="HI41" s="35">
        <v>50.8031974174705</v>
      </c>
      <c r="HJ41" s="35">
        <v>170.51001514896484</v>
      </c>
      <c r="HK41" s="35">
        <v>13.73506143746844</v>
      </c>
      <c r="HL41" s="35">
        <v>71.604107052684725</v>
      </c>
      <c r="HM41" s="35">
        <v>270.59417606463558</v>
      </c>
      <c r="HN41" s="35">
        <v>13.60040397239522</v>
      </c>
      <c r="HO41" s="35">
        <v>23.767042585423329</v>
      </c>
      <c r="HP41" s="35">
        <v>56.051169836727823</v>
      </c>
      <c r="HQ41" s="35">
        <v>101.49806429893957</v>
      </c>
      <c r="HR41" s="35">
        <v>13.723384895359418</v>
      </c>
      <c r="HS41" s="35">
        <v>13.991544965411222</v>
      </c>
      <c r="HT41" s="35">
        <v>103.9</v>
      </c>
      <c r="HU41" s="35">
        <v>123.7</v>
      </c>
      <c r="HV41" s="35">
        <v>32.997269481201428</v>
      </c>
      <c r="HW41" s="35">
        <v>63.390044108380593</v>
      </c>
      <c r="HX41" s="35">
        <v>99.661848561198781</v>
      </c>
      <c r="HY41" s="35">
        <v>95.033815143880119</v>
      </c>
      <c r="HZ41" s="35">
        <v>18.737567961808779</v>
      </c>
      <c r="IA41" s="35">
        <v>94.3</v>
      </c>
      <c r="IB41" s="35">
        <v>99.96</v>
      </c>
      <c r="IC41" s="35">
        <v>99.728366317423351</v>
      </c>
      <c r="ID41" s="35">
        <v>99.024390243902445</v>
      </c>
      <c r="IE41" s="35">
        <v>93.83</v>
      </c>
      <c r="IF41" s="35">
        <v>98.78049</v>
      </c>
      <c r="IG41" s="35">
        <v>100</v>
      </c>
      <c r="IH41" s="35">
        <v>91.866010649999993</v>
      </c>
      <c r="II41" s="35">
        <v>46.115706583531541</v>
      </c>
      <c r="IJ41" s="35">
        <v>82</v>
      </c>
      <c r="IK41" s="26">
        <v>5622</v>
      </c>
      <c r="IL41" s="35">
        <v>0.91020259234805578</v>
      </c>
      <c r="IM41" s="35">
        <v>2.6196448216250197</v>
      </c>
      <c r="IN41" s="35">
        <v>1.3323153803442531</v>
      </c>
      <c r="IO41" s="35">
        <v>50.12361213915618</v>
      </c>
      <c r="IP41" s="35">
        <v>-0.8372811534500515</v>
      </c>
      <c r="IQ41" s="35">
        <v>309.61874499999976</v>
      </c>
      <c r="IR41" s="35">
        <v>390.5079309999997</v>
      </c>
      <c r="IS41" s="35">
        <v>875.72989599999812</v>
      </c>
      <c r="IT41" s="35">
        <v>87.30749999999999</v>
      </c>
      <c r="IU41" s="35">
        <v>100.83749999999999</v>
      </c>
    </row>
    <row r="42" spans="1:255">
      <c r="A42" s="34" t="s">
        <v>263</v>
      </c>
      <c r="B42" s="34" t="s">
        <v>91</v>
      </c>
      <c r="C42" s="35">
        <v>59.194620695274502</v>
      </c>
      <c r="D42" s="35" t="s">
        <v>189</v>
      </c>
      <c r="E42" s="35">
        <v>59.516819083249942</v>
      </c>
      <c r="F42" s="35">
        <v>61.520301415459599</v>
      </c>
      <c r="G42" s="35">
        <v>70.455810537037465</v>
      </c>
      <c r="H42" s="35">
        <v>68.809609335406975</v>
      </c>
      <c r="I42" s="35">
        <v>50.697123011645594</v>
      </c>
      <c r="J42" s="35">
        <v>44.168060788847399</v>
      </c>
      <c r="K42" s="35">
        <v>84.194050466013294</v>
      </c>
      <c r="L42" s="35">
        <v>78.79796893257901</v>
      </c>
      <c r="M42" s="35">
        <v>48.996206401932653</v>
      </c>
      <c r="N42" s="35">
        <v>29.177959859521639</v>
      </c>
      <c r="O42" s="35">
        <v>38.650183175326909</v>
      </c>
      <c r="P42" s="35">
        <v>77.284545664126085</v>
      </c>
      <c r="Q42" s="35">
        <v>17.430059068535513</v>
      </c>
      <c r="R42" s="35">
        <v>75.898024613322619</v>
      </c>
      <c r="S42" s="35">
        <v>95.87054762560804</v>
      </c>
      <c r="T42" s="35">
        <v>56.88257435437226</v>
      </c>
      <c r="U42" s="35">
        <v>80.611762926384898</v>
      </c>
      <c r="V42" s="35">
        <v>87.478447735773642</v>
      </c>
      <c r="W42" s="35">
        <v>51.669776816118208</v>
      </c>
      <c r="X42" s="35">
        <v>67.828919728202393</v>
      </c>
      <c r="Y42" s="35">
        <v>64.690145478708189</v>
      </c>
      <c r="Z42" s="35">
        <v>68.809609335406975</v>
      </c>
      <c r="AA42" s="35">
        <v>42.225385666924439</v>
      </c>
      <c r="AB42" s="35">
        <v>11.964313442576273</v>
      </c>
      <c r="AC42" s="35">
        <v>40.217018301041151</v>
      </c>
      <c r="AD42" s="35">
        <v>54.233212301542878</v>
      </c>
      <c r="AE42" s="35">
        <v>63.734584993737933</v>
      </c>
      <c r="AF42" s="35">
        <v>91.808223364050875</v>
      </c>
      <c r="AG42" s="35">
        <v>73.691054964606934</v>
      </c>
      <c r="AH42" s="35">
        <v>14.107112407184472</v>
      </c>
      <c r="AI42" s="35">
        <v>44.706014994750795</v>
      </c>
      <c r="AJ42" s="35">
        <v>81.256119605332515</v>
      </c>
      <c r="AK42" s="35">
        <v>77.348942850149299</v>
      </c>
      <c r="AL42" s="35">
        <v>94.139686871767154</v>
      </c>
      <c r="AM42" s="35">
        <v>83.842362294165667</v>
      </c>
      <c r="AN42" s="35">
        <v>78.597078337795367</v>
      </c>
      <c r="AO42" s="35">
        <v>89.980112836869736</v>
      </c>
      <c r="AP42" s="35">
        <v>63.524768469150672</v>
      </c>
      <c r="AQ42" s="35">
        <v>100</v>
      </c>
      <c r="AR42" s="35">
        <v>76.949168173390845</v>
      </c>
      <c r="AS42" s="35">
        <v>53.51590802035355</v>
      </c>
      <c r="AT42" s="35">
        <v>100</v>
      </c>
      <c r="AU42" s="35">
        <v>66.869369369369366</v>
      </c>
      <c r="AV42" s="35">
        <v>4.9999999999999991</v>
      </c>
      <c r="AW42" s="35">
        <v>33.333333333333329</v>
      </c>
      <c r="AX42" s="35">
        <v>90.782122905027933</v>
      </c>
      <c r="AY42" s="35">
        <v>83.333333333333343</v>
      </c>
      <c r="AZ42" s="35">
        <v>19.568111079244375</v>
      </c>
      <c r="BA42" s="35">
        <v>0</v>
      </c>
      <c r="BB42" s="35">
        <v>42.988354885030489</v>
      </c>
      <c r="BC42" s="35">
        <v>0</v>
      </c>
      <c r="BD42" s="35">
        <v>25.206416892079758</v>
      </c>
      <c r="BE42" s="35">
        <v>12.668552432627589</v>
      </c>
      <c r="BF42" s="35">
        <v>78.075580201273368</v>
      </c>
      <c r="BG42" s="35">
        <v>94.334446564885496</v>
      </c>
      <c r="BH42" s="35">
        <v>64.803736091618873</v>
      </c>
      <c r="BI42" s="35">
        <v>50</v>
      </c>
      <c r="BJ42" s="35">
        <v>100</v>
      </c>
      <c r="BK42" s="35">
        <v>30.967741935483868</v>
      </c>
      <c r="BL42" s="35">
        <v>23.271658482927176</v>
      </c>
      <c r="BM42" s="35">
        <v>0</v>
      </c>
      <c r="BN42" s="35">
        <v>15.480835855731009</v>
      </c>
      <c r="BO42" s="35">
        <v>88.707692307692312</v>
      </c>
      <c r="BP42" s="35">
        <v>34.009546539379478</v>
      </c>
      <c r="BQ42" s="35">
        <v>84.021936808364615</v>
      </c>
      <c r="BR42" s="35">
        <v>96.852922797854077</v>
      </c>
      <c r="BS42" s="35">
        <v>84.171297760368276</v>
      </c>
      <c r="BT42" s="35">
        <v>98.791095545033272</v>
      </c>
      <c r="BU42" s="35">
        <v>98.750118929019166</v>
      </c>
      <c r="BV42" s="35">
        <v>98.48906069948525</v>
      </c>
      <c r="BW42" s="35">
        <v>99.151165194134265</v>
      </c>
      <c r="BX42" s="35">
        <v>100</v>
      </c>
      <c r="BY42" s="35">
        <v>66.750586916042678</v>
      </c>
      <c r="BZ42" s="35">
        <v>3.8971361470741166</v>
      </c>
      <c r="CA42" s="35">
        <v>70.128788069515437</v>
      </c>
      <c r="CB42" s="35">
        <v>88.926774745502343</v>
      </c>
      <c r="CC42" s="35">
        <v>73.667226496267091</v>
      </c>
      <c r="CD42" s="35">
        <v>87.306498164914942</v>
      </c>
      <c r="CE42" s="35">
        <v>77.676861317785622</v>
      </c>
      <c r="CF42" s="35">
        <v>85.964428764323941</v>
      </c>
      <c r="CG42" s="35">
        <v>91.936156219449984</v>
      </c>
      <c r="CH42" s="35">
        <v>83.031975107753809</v>
      </c>
      <c r="CI42" s="35">
        <v>83.390212265084614</v>
      </c>
      <c r="CJ42" s="35">
        <v>95.583657778880379</v>
      </c>
      <c r="CK42" s="35">
        <v>88.419070856705716</v>
      </c>
      <c r="CL42" s="35">
        <v>89.637305699481843</v>
      </c>
      <c r="CM42" s="35">
        <v>86.728535638016197</v>
      </c>
      <c r="CN42" s="35">
        <v>81.100668320816766</v>
      </c>
      <c r="CO42" s="35">
        <v>39.931158800769666</v>
      </c>
      <c r="CP42" s="35">
        <v>77.578171647584938</v>
      </c>
      <c r="CQ42" s="35">
        <v>37.5</v>
      </c>
      <c r="CR42" s="35">
        <v>97.385254906766761</v>
      </c>
      <c r="CS42" s="35">
        <v>63.476071921355462</v>
      </c>
      <c r="CT42" s="35">
        <v>42.625432356484957</v>
      </c>
      <c r="CU42" s="35">
        <v>78.721075386335372</v>
      </c>
      <c r="CV42" s="35">
        <v>28.066528066528068</v>
      </c>
      <c r="CW42" s="35">
        <v>60.70478719377801</v>
      </c>
      <c r="CX42" s="35">
        <v>91.268191268191273</v>
      </c>
      <c r="CY42" s="35">
        <v>88.158159050072101</v>
      </c>
      <c r="CZ42" s="35">
        <v>56.069986541049886</v>
      </c>
      <c r="DA42" s="35">
        <v>62.200682415098932</v>
      </c>
      <c r="DB42" s="35">
        <v>50.539532948961643</v>
      </c>
      <c r="DC42" s="35">
        <v>33.911238384887241</v>
      </c>
      <c r="DD42" s="35">
        <v>12.301720968896539</v>
      </c>
      <c r="DE42" s="35">
        <v>0.50015864229845852</v>
      </c>
      <c r="DF42" s="35">
        <v>19.523598740896965</v>
      </c>
      <c r="DG42" s="35">
        <v>15.531775418213128</v>
      </c>
      <c r="DH42" s="35">
        <v>51.63497896084889</v>
      </c>
      <c r="DI42" s="35">
        <v>28.98486878021788</v>
      </c>
      <c r="DJ42" s="35">
        <v>33.092357816404238</v>
      </c>
      <c r="DK42" s="35">
        <v>47.155867646693629</v>
      </c>
      <c r="DL42" s="35">
        <v>47.87451738355081</v>
      </c>
      <c r="DM42" s="35">
        <v>51.108776122810298</v>
      </c>
      <c r="DN42" s="35">
        <v>51.866404715127715</v>
      </c>
      <c r="DO42" s="35">
        <v>66.083150984682717</v>
      </c>
      <c r="DP42" s="35">
        <v>27.848603340327529</v>
      </c>
      <c r="DQ42" s="35">
        <v>69.983242877883598</v>
      </c>
      <c r="DR42" s="35">
        <v>97.118285017827148</v>
      </c>
      <c r="DS42" s="35">
        <v>98.250894566847364</v>
      </c>
      <c r="DT42" s="35">
        <v>25.471899165804057</v>
      </c>
      <c r="DU42" s="35">
        <v>86.88000000000001</v>
      </c>
      <c r="DV42" s="35">
        <v>100</v>
      </c>
      <c r="DW42" s="35">
        <v>100</v>
      </c>
      <c r="DX42" s="35">
        <v>79.967568433157609</v>
      </c>
      <c r="DY42" s="35">
        <v>92.193548387096769</v>
      </c>
      <c r="DZ42" s="35">
        <v>84.09090146694264</v>
      </c>
      <c r="EA42" s="35">
        <v>93.548385816857504</v>
      </c>
      <c r="EB42" s="35">
        <v>57.30118392327882</v>
      </c>
      <c r="EC42" s="35">
        <v>11.186961747059057</v>
      </c>
      <c r="ED42" s="35">
        <v>97.5</v>
      </c>
      <c r="EE42" s="35">
        <v>98.518896833503575</v>
      </c>
      <c r="EF42" s="35">
        <v>1.0043734084641964</v>
      </c>
      <c r="EG42" s="35">
        <v>62.1257721547572</v>
      </c>
      <c r="EH42" s="35">
        <v>7.4054164727009626</v>
      </c>
      <c r="EI42" s="35">
        <v>0</v>
      </c>
      <c r="EJ42" s="35">
        <v>0</v>
      </c>
      <c r="EK42" s="35">
        <v>6.2754550822249708</v>
      </c>
      <c r="EL42" s="35">
        <v>18.010631800246014</v>
      </c>
      <c r="EM42" s="35">
        <v>7.3974084155218041</v>
      </c>
      <c r="EN42" s="35">
        <v>100</v>
      </c>
      <c r="EO42" s="35">
        <v>91.846579675761191</v>
      </c>
      <c r="EP42" s="35">
        <v>9.6030729833546733</v>
      </c>
      <c r="EQ42" s="35">
        <v>180.85787451984635</v>
      </c>
      <c r="ER42" s="35">
        <v>81.626120358514726</v>
      </c>
      <c r="ES42" s="35">
        <v>139.24455825864277</v>
      </c>
      <c r="ET42" s="35">
        <v>30.409731113956465</v>
      </c>
      <c r="EU42" s="35">
        <v>36.811779769526247</v>
      </c>
      <c r="EV42" s="35">
        <v>71.605625665771214</v>
      </c>
      <c r="EW42" s="35">
        <v>1.1300075014550686</v>
      </c>
      <c r="EX42" s="35">
        <v>68.171756726710441</v>
      </c>
      <c r="EY42" s="35">
        <v>7.1465735099853021</v>
      </c>
      <c r="EZ42" s="35">
        <v>100</v>
      </c>
      <c r="FA42" s="35">
        <v>70.58</v>
      </c>
      <c r="FB42" s="35">
        <v>24</v>
      </c>
      <c r="FC42" s="35">
        <v>50</v>
      </c>
      <c r="FD42" s="35">
        <v>91.770573566084792</v>
      </c>
      <c r="FE42" s="35">
        <v>87.5</v>
      </c>
      <c r="FF42" s="35">
        <v>19.042017697844823</v>
      </c>
      <c r="FG42" s="35">
        <v>0</v>
      </c>
      <c r="FH42" s="35">
        <v>30.309063233299703</v>
      </c>
      <c r="FI42" s="35">
        <v>0</v>
      </c>
      <c r="FJ42" s="35">
        <v>35842.354238956468</v>
      </c>
      <c r="FK42" s="35">
        <v>35396.672050256078</v>
      </c>
      <c r="FL42" s="35">
        <v>23.97</v>
      </c>
      <c r="FM42" s="35">
        <v>95.25</v>
      </c>
      <c r="FN42" s="35">
        <v>10.32</v>
      </c>
      <c r="FO42" s="35">
        <v>0</v>
      </c>
      <c r="FP42" s="35">
        <v>1</v>
      </c>
      <c r="FQ42" s="35">
        <v>48.79</v>
      </c>
      <c r="FR42" s="26">
        <v>4031665.0466066161</v>
      </c>
      <c r="FS42" s="35">
        <v>0</v>
      </c>
      <c r="FT42" s="31">
        <v>1.0940520039385873</v>
      </c>
      <c r="FU42" s="35">
        <v>39.700000000000003</v>
      </c>
      <c r="FV42" s="35">
        <v>111</v>
      </c>
      <c r="FW42" s="35">
        <v>136.74967490568599</v>
      </c>
      <c r="FX42" s="26">
        <v>184380</v>
      </c>
      <c r="FY42" s="35">
        <v>92.659022788905276</v>
      </c>
      <c r="FZ42" s="35">
        <v>99.319663161901133</v>
      </c>
      <c r="GA42" s="35">
        <v>99.8144535896094</v>
      </c>
      <c r="GB42" s="35">
        <v>98.924782339787811</v>
      </c>
      <c r="GC42" s="35">
        <v>99.362481564298974</v>
      </c>
      <c r="GD42" s="35">
        <v>100</v>
      </c>
      <c r="GE42" s="35">
        <v>66.750586916042678</v>
      </c>
      <c r="GF42" s="35">
        <v>1234.6976923815621</v>
      </c>
      <c r="GG42" s="35">
        <v>70.38606924879582</v>
      </c>
      <c r="GH42" s="35">
        <v>94.818796809204457</v>
      </c>
      <c r="GI42" s="35">
        <v>84.285264391215904</v>
      </c>
      <c r="GJ42" s="35">
        <v>87.306498164914942</v>
      </c>
      <c r="GK42" s="35">
        <v>85.530084439604664</v>
      </c>
      <c r="GL42" s="35">
        <v>96.85131523204177</v>
      </c>
      <c r="GM42" s="35">
        <v>97.598327394294245</v>
      </c>
      <c r="GN42" s="35">
        <v>87.499875158904871</v>
      </c>
      <c r="GO42" s="35">
        <v>92.814427360672795</v>
      </c>
      <c r="GP42" s="35">
        <v>97.338245647469407</v>
      </c>
      <c r="GQ42" s="35">
        <v>97.644852418934008</v>
      </c>
      <c r="GR42" s="35">
        <v>98.064140608353554</v>
      </c>
      <c r="GS42" s="35">
        <v>91.90202042350964</v>
      </c>
      <c r="GT42" s="35">
        <v>96.220081008051466</v>
      </c>
      <c r="GU42" s="35">
        <v>72.995860887768202</v>
      </c>
      <c r="GV42" s="35">
        <v>45.169836313747751</v>
      </c>
      <c r="GW42" s="35">
        <v>10</v>
      </c>
      <c r="GX42" s="35">
        <v>95.408915742899282</v>
      </c>
      <c r="GY42" s="35">
        <v>38.227318140729814</v>
      </c>
      <c r="GZ42" s="35">
        <v>37.366192492506777</v>
      </c>
      <c r="HA42" s="35">
        <v>74.15094339622641</v>
      </c>
      <c r="HB42" s="35">
        <v>24.324324324324326</v>
      </c>
      <c r="HC42" s="35">
        <v>12.419456066945607</v>
      </c>
      <c r="HD42" s="35">
        <v>94.594594594594597</v>
      </c>
      <c r="HE42" s="35">
        <v>80.855355667525231</v>
      </c>
      <c r="HF42" s="35">
        <v>10.767160161507402</v>
      </c>
      <c r="HG42" s="35">
        <v>65.019676432007003</v>
      </c>
      <c r="HH42" s="35">
        <v>6.1931024447031433</v>
      </c>
      <c r="HI42" s="35">
        <v>39.445984738817877</v>
      </c>
      <c r="HJ42" s="35">
        <v>61.44326302945791</v>
      </c>
      <c r="HK42" s="35">
        <v>0.78438208122712216</v>
      </c>
      <c r="HL42" s="35">
        <v>23.357155307652082</v>
      </c>
      <c r="HM42" s="35">
        <v>130.38173261286386</v>
      </c>
      <c r="HN42" s="35">
        <v>8.2795886351751786</v>
      </c>
      <c r="HO42" s="35">
        <v>18.127941432804604</v>
      </c>
      <c r="HP42" s="35">
        <v>40.177793271744818</v>
      </c>
      <c r="HQ42" s="35">
        <v>64.580791354366397</v>
      </c>
      <c r="HR42" s="35">
        <v>14.018779342723004</v>
      </c>
      <c r="HS42" s="35">
        <v>14.224719101123595</v>
      </c>
      <c r="HT42" s="35">
        <v>92.7</v>
      </c>
      <c r="HU42" s="35">
        <v>124.4</v>
      </c>
      <c r="HV42" s="35">
        <v>22.104644326866548</v>
      </c>
      <c r="HW42" s="35">
        <v>70.487948265726047</v>
      </c>
      <c r="HX42" s="35">
        <v>98.844608171466845</v>
      </c>
      <c r="HY42" s="35">
        <v>98.559946416610856</v>
      </c>
      <c r="HZ42" s="35">
        <v>19.42397856664434</v>
      </c>
      <c r="IA42" s="35">
        <v>95.9</v>
      </c>
      <c r="IB42" s="35">
        <v>100</v>
      </c>
      <c r="IC42" s="35">
        <v>100</v>
      </c>
      <c r="ID42" s="35">
        <v>96.519721577726216</v>
      </c>
      <c r="IE42" s="35">
        <v>94.99</v>
      </c>
      <c r="IF42" s="35">
        <v>91.463409999999996</v>
      </c>
      <c r="IG42" s="35">
        <v>95.121949999999998</v>
      </c>
      <c r="IH42" s="35">
        <v>76.015537300000005</v>
      </c>
      <c r="II42" s="35">
        <v>51.644239699414854</v>
      </c>
      <c r="IJ42" s="35">
        <v>81</v>
      </c>
      <c r="IK42" s="26">
        <v>5564</v>
      </c>
      <c r="IL42" s="35">
        <v>5.4490058507926487E-2</v>
      </c>
      <c r="IM42" s="35">
        <v>2.7552093476144108</v>
      </c>
      <c r="IN42" s="35">
        <v>-7.8856579595860034E-3</v>
      </c>
      <c r="IO42" s="35">
        <v>-1</v>
      </c>
      <c r="IP42" s="35">
        <v>-1</v>
      </c>
      <c r="IQ42" s="35">
        <v>60.854099000000005</v>
      </c>
      <c r="IR42" s="35">
        <v>142.13746499999999</v>
      </c>
      <c r="IS42" s="35">
        <v>42.213234</v>
      </c>
      <c r="IT42" s="35">
        <v>87.30749999999999</v>
      </c>
      <c r="IU42" s="35">
        <v>100.83749999999999</v>
      </c>
    </row>
    <row r="43" spans="1:255">
      <c r="A43" s="34" t="s">
        <v>246</v>
      </c>
      <c r="B43" s="34" t="s">
        <v>92</v>
      </c>
      <c r="C43" s="35">
        <v>64.684313928602933</v>
      </c>
      <c r="D43" s="35" t="s">
        <v>566</v>
      </c>
      <c r="E43" s="35">
        <v>68.77879106936345</v>
      </c>
      <c r="F43" s="35">
        <v>74.784567912143245</v>
      </c>
      <c r="G43" s="35">
        <v>66.539520704547257</v>
      </c>
      <c r="H43" s="35">
        <v>74.93681852273042</v>
      </c>
      <c r="I43" s="35">
        <v>51.232820388349218</v>
      </c>
      <c r="J43" s="35">
        <v>51.833364974483921</v>
      </c>
      <c r="K43" s="35">
        <v>81.664193924195942</v>
      </c>
      <c r="L43" s="35">
        <v>74.342814612207491</v>
      </c>
      <c r="M43" s="35">
        <v>81.109234234234236</v>
      </c>
      <c r="N43" s="35">
        <v>57.795750544125177</v>
      </c>
      <c r="O43" s="35">
        <v>39.397980779872441</v>
      </c>
      <c r="P43" s="35">
        <v>78.362772321545435</v>
      </c>
      <c r="Q43" s="35">
        <v>63.593331236199106</v>
      </c>
      <c r="R43" s="35">
        <v>75.093361222593714</v>
      </c>
      <c r="S43" s="35">
        <v>93.346455594938348</v>
      </c>
      <c r="T43" s="35">
        <v>67.105123594841828</v>
      </c>
      <c r="U43" s="35">
        <v>75.094774612748083</v>
      </c>
      <c r="V43" s="35">
        <v>80.421251147428862</v>
      </c>
      <c r="W43" s="35">
        <v>63.872460569656887</v>
      </c>
      <c r="X43" s="35">
        <v>55.143464350307603</v>
      </c>
      <c r="Y43" s="35">
        <v>58.165652842594838</v>
      </c>
      <c r="Z43" s="35">
        <v>74.93681852273042</v>
      </c>
      <c r="AA43" s="35">
        <v>72.187558930577893</v>
      </c>
      <c r="AB43" s="35">
        <v>1.9573709876336842</v>
      </c>
      <c r="AC43" s="35">
        <v>40.093522175600661</v>
      </c>
      <c r="AD43" s="35">
        <v>57.174081191602454</v>
      </c>
      <c r="AE43" s="35">
        <v>63.804974736152367</v>
      </c>
      <c r="AF43" s="35">
        <v>72.179414308528294</v>
      </c>
      <c r="AG43" s="35">
        <v>77.796421710139356</v>
      </c>
      <c r="AH43" s="35">
        <v>47.926214456789381</v>
      </c>
      <c r="AI43" s="35">
        <v>29.777458756523028</v>
      </c>
      <c r="AJ43" s="35">
        <v>77.216087343628388</v>
      </c>
      <c r="AK43" s="35">
        <v>62.855870735168686</v>
      </c>
      <c r="AL43" s="35">
        <v>91.522092987276224</v>
      </c>
      <c r="AM43" s="35">
        <v>90.286283383525785</v>
      </c>
      <c r="AN43" s="35">
        <v>77.881065320119276</v>
      </c>
      <c r="AO43" s="35">
        <v>90.223763775457286</v>
      </c>
      <c r="AP43" s="35">
        <v>58.639556413895733</v>
      </c>
      <c r="AQ43" s="35">
        <v>89.382418986698269</v>
      </c>
      <c r="AR43" s="35">
        <v>91.770673723987088</v>
      </c>
      <c r="AS43" s="35">
        <v>65.254757269789692</v>
      </c>
      <c r="AT43" s="35">
        <v>66.666666666666657</v>
      </c>
      <c r="AU43" s="35">
        <v>94.436936936936945</v>
      </c>
      <c r="AV43" s="35">
        <v>30.000000000000004</v>
      </c>
      <c r="AW43" s="35">
        <v>100</v>
      </c>
      <c r="AX43" s="35">
        <v>100</v>
      </c>
      <c r="AY43" s="35">
        <v>100</v>
      </c>
      <c r="AZ43" s="35">
        <v>53.31223469676091</v>
      </c>
      <c r="BA43" s="35">
        <v>63.305583510564801</v>
      </c>
      <c r="BB43" s="35">
        <v>38.779131228911758</v>
      </c>
      <c r="BC43" s="35">
        <v>33.581803284388457</v>
      </c>
      <c r="BD43" s="35">
        <v>24.188031487484938</v>
      </c>
      <c r="BE43" s="35">
        <v>6.5341507371190364</v>
      </c>
      <c r="BF43" s="35">
        <v>87.471760115013367</v>
      </c>
      <c r="BG43" s="35">
        <v>98.592557251908389</v>
      </c>
      <c r="BH43" s="35">
        <v>60.250348401834373</v>
      </c>
      <c r="BI43" s="35">
        <v>54.608183632438966</v>
      </c>
      <c r="BJ43" s="35">
        <v>100</v>
      </c>
      <c r="BK43" s="35">
        <v>83.068100358422939</v>
      </c>
      <c r="BL43" s="35">
        <v>48.810391244208247</v>
      </c>
      <c r="BM43" s="35">
        <v>100</v>
      </c>
      <c r="BN43" s="35">
        <v>22.494833342165226</v>
      </c>
      <c r="BO43" s="35">
        <v>93.969230769230762</v>
      </c>
      <c r="BP43" s="35">
        <v>44.093078758949886</v>
      </c>
      <c r="BQ43" s="35">
        <v>74.930145653366907</v>
      </c>
      <c r="BR43" s="35">
        <v>87.3809897088273</v>
      </c>
      <c r="BS43" s="35">
        <v>75.448841098617237</v>
      </c>
      <c r="BT43" s="35">
        <v>97.527619087208322</v>
      </c>
      <c r="BU43" s="35">
        <v>99.324667198756771</v>
      </c>
      <c r="BV43" s="35">
        <v>95.090388526205118</v>
      </c>
      <c r="BW43" s="35">
        <v>99.340762063904293</v>
      </c>
      <c r="BX43" s="35">
        <v>100</v>
      </c>
      <c r="BY43" s="35">
        <v>100</v>
      </c>
      <c r="BZ43" s="35">
        <v>1.3153707845254758</v>
      </c>
      <c r="CA43" s="35">
        <v>81.156622962008768</v>
      </c>
      <c r="CB43" s="35">
        <v>80.635725617840791</v>
      </c>
      <c r="CC43" s="35">
        <v>66.128737993557735</v>
      </c>
      <c r="CD43" s="35">
        <v>77.876677384734634</v>
      </c>
      <c r="CE43" s="35">
        <v>65.925295690724084</v>
      </c>
      <c r="CF43" s="35">
        <v>78.845588027622554</v>
      </c>
      <c r="CG43" s="35">
        <v>86.202826929750657</v>
      </c>
      <c r="CH43" s="35">
        <v>59.280801480600552</v>
      </c>
      <c r="CI43" s="35">
        <v>83.122589323028578</v>
      </c>
      <c r="CJ43" s="35">
        <v>95.398631265512634</v>
      </c>
      <c r="CK43" s="35">
        <v>78.887057318509989</v>
      </c>
      <c r="CL43" s="35">
        <v>83.827493261455459</v>
      </c>
      <c r="CM43" s="35">
        <v>85.76380461388608</v>
      </c>
      <c r="CN43" s="35">
        <v>70.886804986687054</v>
      </c>
      <c r="CO43" s="35">
        <v>52.942115497822506</v>
      </c>
      <c r="CP43" s="35">
        <v>76.17526621114817</v>
      </c>
      <c r="CQ43" s="35">
        <v>62.5</v>
      </c>
      <c r="CR43" s="35">
        <v>62.707147230730641</v>
      </c>
      <c r="CS43" s="35">
        <v>65.048218743989821</v>
      </c>
      <c r="CT43" s="35">
        <v>37.675027076202348</v>
      </c>
      <c r="CU43" s="35">
        <v>80.807067153288486</v>
      </c>
      <c r="CV43" s="35">
        <v>34.18803418803418</v>
      </c>
      <c r="CW43" s="35">
        <v>41.599133960680597</v>
      </c>
      <c r="CX43" s="35">
        <v>76.068376068376082</v>
      </c>
      <c r="CY43" s="35">
        <v>92.336785937952669</v>
      </c>
      <c r="CZ43" s="35">
        <v>76.239600665557376</v>
      </c>
      <c r="DA43" s="35">
        <v>56.234068964681242</v>
      </c>
      <c r="DB43" s="35">
        <v>71.084916325811236</v>
      </c>
      <c r="DC43" s="35">
        <v>73.290201535344551</v>
      </c>
      <c r="DD43" s="35">
        <v>2.8303509128835707</v>
      </c>
      <c r="DE43" s="35">
        <v>0</v>
      </c>
      <c r="DF43" s="35">
        <v>0</v>
      </c>
      <c r="DG43" s="35">
        <v>4.9991330376511662</v>
      </c>
      <c r="DH43" s="35">
        <v>37.109448751337077</v>
      </c>
      <c r="DI43" s="35">
        <v>29.921041279304504</v>
      </c>
      <c r="DJ43" s="35">
        <v>40.6725896066187</v>
      </c>
      <c r="DK43" s="35">
        <v>52.671009065142357</v>
      </c>
      <c r="DL43" s="35">
        <v>35.067680912678476</v>
      </c>
      <c r="DM43" s="35">
        <v>51.977704310369667</v>
      </c>
      <c r="DN43" s="35">
        <v>86.836935166994095</v>
      </c>
      <c r="DO43" s="35">
        <v>54.814004376367606</v>
      </c>
      <c r="DP43" s="35">
        <v>45.924918133923306</v>
      </c>
      <c r="DQ43" s="35">
        <v>68.847778475429152</v>
      </c>
      <c r="DR43" s="35">
        <v>100</v>
      </c>
      <c r="DS43" s="35">
        <v>90.221071803941399</v>
      </c>
      <c r="DT43" s="35">
        <v>14.031105267467995</v>
      </c>
      <c r="DU43" s="35">
        <v>66.015999999999991</v>
      </c>
      <c r="DV43" s="35">
        <v>90.289256198347132</v>
      </c>
      <c r="DW43" s="35">
        <v>41.562499999999936</v>
      </c>
      <c r="DX43" s="35">
        <v>92.964799215262119</v>
      </c>
      <c r="DY43" s="35">
        <v>70.064516129032256</v>
      </c>
      <c r="DZ43" s="35">
        <v>88.636366177685787</v>
      </c>
      <c r="EA43" s="35">
        <v>100</v>
      </c>
      <c r="EB43" s="35">
        <v>72.780252693112558</v>
      </c>
      <c r="EC43" s="35">
        <v>5.3619113900377346</v>
      </c>
      <c r="ED43" s="35">
        <v>100</v>
      </c>
      <c r="EE43" s="35">
        <v>100</v>
      </c>
      <c r="EF43" s="35">
        <v>47.038641721566933</v>
      </c>
      <c r="EG43" s="35">
        <v>82.509565862385941</v>
      </c>
      <c r="EH43" s="35">
        <v>9.0138976968441202</v>
      </c>
      <c r="EI43" s="35">
        <v>97.181192905217557</v>
      </c>
      <c r="EJ43" s="35">
        <v>3.8877740979323914</v>
      </c>
      <c r="EK43" s="35">
        <v>12.150982652083037</v>
      </c>
      <c r="EL43" s="35">
        <v>38.750446049494101</v>
      </c>
      <c r="EM43" s="35">
        <v>6.1899838575232335</v>
      </c>
      <c r="EN43" s="35">
        <v>43.100744805958385</v>
      </c>
      <c r="EO43" s="35">
        <v>48.695136417556391</v>
      </c>
      <c r="EP43" s="35">
        <v>11.672907182429581</v>
      </c>
      <c r="EQ43" s="35">
        <v>293.61851143495943</v>
      </c>
      <c r="ER43" s="35">
        <v>102.36241683053632</v>
      </c>
      <c r="ES43" s="35">
        <v>98.770753082096448</v>
      </c>
      <c r="ET43" s="35">
        <v>31.427057798848875</v>
      </c>
      <c r="EU43" s="35">
        <v>35.916637484398713</v>
      </c>
      <c r="EV43" s="35">
        <v>70.117396648332701</v>
      </c>
      <c r="EW43" s="35">
        <v>-0.13033877852200249</v>
      </c>
      <c r="EX43" s="35">
        <v>77.751376031981621</v>
      </c>
      <c r="EY43" s="35">
        <v>9.7832178146807394</v>
      </c>
      <c r="EZ43" s="35">
        <v>66.666666666666671</v>
      </c>
      <c r="FA43" s="35">
        <v>95.06</v>
      </c>
      <c r="FB43" s="35">
        <v>44.000000000000007</v>
      </c>
      <c r="FC43" s="35">
        <v>100</v>
      </c>
      <c r="FD43" s="35">
        <v>100</v>
      </c>
      <c r="FE43" s="35">
        <v>100</v>
      </c>
      <c r="FF43" s="35">
        <v>51.878922421089356</v>
      </c>
      <c r="FG43" s="35">
        <v>49.334721406465619</v>
      </c>
      <c r="FH43" s="35">
        <v>27.341337990089038</v>
      </c>
      <c r="FI43" s="35">
        <v>28.575901440000006</v>
      </c>
      <c r="FJ43" s="35">
        <v>34608.982855911425</v>
      </c>
      <c r="FK43" s="35">
        <v>22127.404571918578</v>
      </c>
      <c r="FL43" s="35">
        <v>14.82</v>
      </c>
      <c r="FM43" s="35">
        <v>98.82</v>
      </c>
      <c r="FN43" s="35">
        <v>3.92</v>
      </c>
      <c r="FO43" s="35">
        <v>3.9150266555209186</v>
      </c>
      <c r="FP43" s="35">
        <v>1</v>
      </c>
      <c r="FQ43" s="35">
        <v>85.13</v>
      </c>
      <c r="FR43" s="26">
        <v>7550629.2803243073</v>
      </c>
      <c r="FS43" s="35">
        <v>1</v>
      </c>
      <c r="FT43" s="31">
        <v>1.5897408722378252</v>
      </c>
      <c r="FU43" s="35">
        <v>22.6</v>
      </c>
      <c r="FV43" s="35">
        <v>94.1</v>
      </c>
      <c r="FW43" s="35">
        <v>151.849161640869</v>
      </c>
      <c r="FX43" s="26">
        <v>724902</v>
      </c>
      <c r="FY43" s="35">
        <v>88.885640785781106</v>
      </c>
      <c r="FZ43" s="35">
        <v>98.979770813844709</v>
      </c>
      <c r="GA43" s="35">
        <v>99.891838166510752</v>
      </c>
      <c r="GB43" s="35">
        <v>98.158325537885872</v>
      </c>
      <c r="GC43" s="35">
        <v>99.497193638914879</v>
      </c>
      <c r="GD43" s="35">
        <v>100</v>
      </c>
      <c r="GE43" s="35">
        <v>100</v>
      </c>
      <c r="GF43" s="35">
        <v>416.7381407752606</v>
      </c>
      <c r="GG43" s="35">
        <v>77.885785999998333</v>
      </c>
      <c r="GH43" s="35">
        <v>90.939384153182274</v>
      </c>
      <c r="GI43" s="35">
        <v>83.018383206448277</v>
      </c>
      <c r="GJ43" s="35">
        <v>77.876677384734634</v>
      </c>
      <c r="GK43" s="35">
        <v>77.912689558592476</v>
      </c>
      <c r="GL43" s="35">
        <v>95.340896010550608</v>
      </c>
      <c r="GM43" s="35">
        <v>95.890757125166076</v>
      </c>
      <c r="GN43" s="35">
        <v>70.002692231172858</v>
      </c>
      <c r="GO43" s="35">
        <v>92.69865080044309</v>
      </c>
      <c r="GP43" s="35">
        <v>97.252823470826172</v>
      </c>
      <c r="GQ43" s="35">
        <v>95.706381131406204</v>
      </c>
      <c r="GR43" s="35">
        <v>96.978807041069288</v>
      </c>
      <c r="GS43" s="35">
        <v>91.456304698923603</v>
      </c>
      <c r="GT43" s="35">
        <v>94.177279884011284</v>
      </c>
      <c r="GU43" s="35">
        <v>93.337815715622071</v>
      </c>
      <c r="GV43" s="35">
        <v>43.275746017500559</v>
      </c>
      <c r="GW43" s="35">
        <v>16</v>
      </c>
      <c r="GX43" s="35">
        <v>80.463634237605248</v>
      </c>
      <c r="GY43" s="35">
        <v>39.008419083255383</v>
      </c>
      <c r="GZ43" s="35">
        <v>34.471468662301213</v>
      </c>
      <c r="HA43" s="35">
        <v>75.871168955796804</v>
      </c>
      <c r="HB43" s="35">
        <v>29.629629629629626</v>
      </c>
      <c r="HC43" s="35">
        <v>16.623188405797102</v>
      </c>
      <c r="HD43" s="35">
        <v>85.18518518518519</v>
      </c>
      <c r="HE43" s="35">
        <v>82.317875078283436</v>
      </c>
      <c r="HF43" s="35">
        <v>5.8236272878535775</v>
      </c>
      <c r="HG43" s="35">
        <v>61.450089354097521</v>
      </c>
      <c r="HH43" s="35">
        <v>7.0871926815323043</v>
      </c>
      <c r="HI43" s="35">
        <v>55.139584709312629</v>
      </c>
      <c r="HJ43" s="35">
        <v>14.136720873906382</v>
      </c>
      <c r="HK43" s="35">
        <v>0</v>
      </c>
      <c r="HL43" s="35">
        <v>0</v>
      </c>
      <c r="HM43" s="35">
        <v>41.96530077603677</v>
      </c>
      <c r="HN43" s="35">
        <v>6.2280658395531612</v>
      </c>
      <c r="HO43" s="35">
        <v>18.634768424694776</v>
      </c>
      <c r="HP43" s="35">
        <v>47.105926548366362</v>
      </c>
      <c r="HQ43" s="35">
        <v>71.672186248826051</v>
      </c>
      <c r="HR43" s="35">
        <v>15.465944272445821</v>
      </c>
      <c r="HS43" s="35">
        <v>14.09438202247191</v>
      </c>
      <c r="HT43" s="35">
        <v>110.5</v>
      </c>
      <c r="HU43" s="35">
        <v>114.1</v>
      </c>
      <c r="HV43" s="35">
        <v>36.452599388379205</v>
      </c>
      <c r="HW43" s="35">
        <v>69.510703363914374</v>
      </c>
      <c r="HX43" s="35">
        <v>100</v>
      </c>
      <c r="HY43" s="35">
        <v>92.243018716845157</v>
      </c>
      <c r="HZ43" s="35">
        <v>10.69962966670003</v>
      </c>
      <c r="IA43" s="35">
        <v>89.38</v>
      </c>
      <c r="IB43" s="35">
        <v>99.53</v>
      </c>
      <c r="IC43" s="35">
        <v>98.28125</v>
      </c>
      <c r="ID43" s="35">
        <v>98.497495826377289</v>
      </c>
      <c r="IE43" s="35">
        <v>88.13</v>
      </c>
      <c r="IF43" s="35">
        <v>93.902439999999999</v>
      </c>
      <c r="IG43" s="35">
        <v>100</v>
      </c>
      <c r="IH43" s="35">
        <v>83.817939350000003</v>
      </c>
      <c r="II43" s="35">
        <v>48.472692544359234</v>
      </c>
      <c r="IJ43" s="35">
        <v>82</v>
      </c>
      <c r="IK43" s="26">
        <v>5622</v>
      </c>
      <c r="IL43" s="35">
        <v>2.3409993308052641</v>
      </c>
      <c r="IM43" s="35">
        <v>3.9820845902850457</v>
      </c>
      <c r="IN43" s="35">
        <v>0.2076048951048951</v>
      </c>
      <c r="IO43" s="35">
        <v>75.840909090909093</v>
      </c>
      <c r="IP43" s="35">
        <v>0.27217125382262997</v>
      </c>
      <c r="IQ43" s="35">
        <v>113.13064999999979</v>
      </c>
      <c r="IR43" s="35">
        <v>295.16322299999979</v>
      </c>
      <c r="IS43" s="35">
        <v>35.369539999999894</v>
      </c>
      <c r="IT43" s="35">
        <v>116.33750000000002</v>
      </c>
      <c r="IU43" s="35">
        <v>128.11999999999998</v>
      </c>
    </row>
    <row r="44" spans="1:255">
      <c r="A44" s="34" t="s">
        <v>244</v>
      </c>
      <c r="B44" s="34" t="s">
        <v>93</v>
      </c>
      <c r="C44" s="35">
        <v>47.386194948834941</v>
      </c>
      <c r="D44" s="35" t="s">
        <v>568</v>
      </c>
      <c r="E44" s="35">
        <v>58.106428714402433</v>
      </c>
      <c r="F44" s="35">
        <v>64.290007767212046</v>
      </c>
      <c r="G44" s="35">
        <v>64.457286665398087</v>
      </c>
      <c r="H44" s="35">
        <v>36.227595765861501</v>
      </c>
      <c r="I44" s="35">
        <v>47.830685730082983</v>
      </c>
      <c r="J44" s="35">
        <v>13.405165050052606</v>
      </c>
      <c r="K44" s="35">
        <v>80.519942351265968</v>
      </c>
      <c r="L44" s="35">
        <v>59.749288504865959</v>
      </c>
      <c r="M44" s="35">
        <v>42.989864864864863</v>
      </c>
      <c r="N44" s="35">
        <v>50.957765357707864</v>
      </c>
      <c r="O44" s="35">
        <v>30.187412779162209</v>
      </c>
      <c r="P44" s="35">
        <v>84.234298428547731</v>
      </c>
      <c r="Q44" s="35">
        <v>27.790106584842388</v>
      </c>
      <c r="R44" s="35">
        <v>74.887485586512042</v>
      </c>
      <c r="S44" s="35">
        <v>91.215066660681927</v>
      </c>
      <c r="T44" s="35">
        <v>63.267372236811795</v>
      </c>
      <c r="U44" s="35">
        <v>84.62172642528742</v>
      </c>
      <c r="V44" s="35">
        <v>82.676687837788137</v>
      </c>
      <c r="W44" s="35">
        <v>41.33592971273297</v>
      </c>
      <c r="X44" s="35">
        <v>49.479897540705728</v>
      </c>
      <c r="Y44" s="35">
        <v>64.17219181047615</v>
      </c>
      <c r="Z44" s="35">
        <v>36.227595765861501</v>
      </c>
      <c r="AA44" s="35">
        <v>32.603307018017993</v>
      </c>
      <c r="AB44" s="35">
        <v>0</v>
      </c>
      <c r="AC44" s="35">
        <v>33.012222535167993</v>
      </c>
      <c r="AD44" s="35">
        <v>66.195546172173707</v>
      </c>
      <c r="AE44" s="35">
        <v>65.233769058724135</v>
      </c>
      <c r="AF44" s="35">
        <v>89.939269596414064</v>
      </c>
      <c r="AG44" s="35">
        <v>19.830393041547381</v>
      </c>
      <c r="AH44" s="35">
        <v>1.0652420378320993</v>
      </c>
      <c r="AI44" s="35">
        <v>19.31986007077834</v>
      </c>
      <c r="AJ44" s="35">
        <v>100</v>
      </c>
      <c r="AK44" s="35">
        <v>83.242718604582777</v>
      </c>
      <c r="AL44" s="35">
        <v>79.655636344663321</v>
      </c>
      <c r="AM44" s="35">
        <v>41.529697603173091</v>
      </c>
      <c r="AN44" s="35">
        <v>87.043111527647625</v>
      </c>
      <c r="AO44" s="35">
        <v>91.648490027529036</v>
      </c>
      <c r="AP44" s="35">
        <v>64.251297523736596</v>
      </c>
      <c r="AQ44" s="35">
        <v>73.916401410579553</v>
      </c>
      <c r="AR44" s="35">
        <v>52.614173824026189</v>
      </c>
      <c r="AS44" s="35">
        <v>41.297903099320862</v>
      </c>
      <c r="AT44" s="35">
        <v>66.666666666666657</v>
      </c>
      <c r="AU44" s="35">
        <v>71.959459459459453</v>
      </c>
      <c r="AV44" s="35">
        <v>0</v>
      </c>
      <c r="AW44" s="35">
        <v>0</v>
      </c>
      <c r="AX44" s="35">
        <v>100</v>
      </c>
      <c r="AY44" s="35">
        <v>100</v>
      </c>
      <c r="AZ44" s="35">
        <v>59.806401710675395</v>
      </c>
      <c r="BA44" s="35">
        <v>50.998117706594734</v>
      </c>
      <c r="BB44" s="35">
        <v>15.65996797024768</v>
      </c>
      <c r="BC44" s="35">
        <v>28.324339401021486</v>
      </c>
      <c r="BD44" s="35">
        <v>9.1967249317126356</v>
      </c>
      <c r="BE44" s="35">
        <v>46.912853722060703</v>
      </c>
      <c r="BF44" s="35">
        <v>34.452659683713286</v>
      </c>
      <c r="BG44" s="35">
        <v>69.167461832061079</v>
      </c>
      <c r="BH44" s="35">
        <v>74.259130216187003</v>
      </c>
      <c r="BI44" s="35">
        <v>93.510601665942886</v>
      </c>
      <c r="BJ44" s="35">
        <v>100</v>
      </c>
      <c r="BK44" s="35">
        <v>52.057347670250898</v>
      </c>
      <c r="BL44" s="35">
        <v>59.103078669118666</v>
      </c>
      <c r="BM44" s="35">
        <v>0</v>
      </c>
      <c r="BN44" s="35">
        <v>0</v>
      </c>
      <c r="BO44" s="35">
        <v>82.707692307692312</v>
      </c>
      <c r="BP44" s="35">
        <v>32.816229116945109</v>
      </c>
      <c r="BQ44" s="35">
        <v>85.469288505607707</v>
      </c>
      <c r="BR44" s="35">
        <v>98.556732415802998</v>
      </c>
      <c r="BS44" s="35">
        <v>79.991822554087449</v>
      </c>
      <c r="BT44" s="35">
        <v>93.823364454948461</v>
      </c>
      <c r="BU44" s="35">
        <v>94.893142709393345</v>
      </c>
      <c r="BV44" s="35">
        <v>94.241467563122001</v>
      </c>
      <c r="BW44" s="35">
        <v>93.125536021858323</v>
      </c>
      <c r="BX44" s="35">
        <v>100</v>
      </c>
      <c r="BY44" s="35">
        <v>41.878388096714197</v>
      </c>
      <c r="BZ44" s="35">
        <v>47.923728613721181</v>
      </c>
      <c r="CA44" s="35">
        <v>67.924840913596341</v>
      </c>
      <c r="CB44" s="35">
        <v>87.773548024130093</v>
      </c>
      <c r="CC44" s="35">
        <v>68.726700438307816</v>
      </c>
      <c r="CD44" s="35">
        <v>100</v>
      </c>
      <c r="CE44" s="35">
        <v>97.941445601564652</v>
      </c>
      <c r="CF44" s="35">
        <v>85.363823574125561</v>
      </c>
      <c r="CG44" s="35">
        <v>100</v>
      </c>
      <c r="CH44" s="35">
        <v>90.385449220415651</v>
      </c>
      <c r="CI44" s="35">
        <v>56.817893768451341</v>
      </c>
      <c r="CJ44" s="35">
        <v>96.742306004171013</v>
      </c>
      <c r="CK44" s="35">
        <v>96.75304727991842</v>
      </c>
      <c r="CL44" s="35">
        <v>79.999999999999972</v>
      </c>
      <c r="CM44" s="35">
        <v>99.201955555210574</v>
      </c>
      <c r="CN44" s="35">
        <v>41.512850874138039</v>
      </c>
      <c r="CO44" s="35">
        <v>30.953965349431613</v>
      </c>
      <c r="CP44" s="35">
        <v>72.220490455433989</v>
      </c>
      <c r="CQ44" s="35">
        <v>20.833333333333336</v>
      </c>
      <c r="CR44" s="35">
        <v>87.608190067115927</v>
      </c>
      <c r="CS44" s="35">
        <v>33.066159541366147</v>
      </c>
      <c r="CT44" s="35">
        <v>27.765343013635114</v>
      </c>
      <c r="CU44" s="35">
        <v>89.53664673358341</v>
      </c>
      <c r="CV44" s="35">
        <v>10.48951048951049</v>
      </c>
      <c r="CW44" s="35">
        <v>78.690582046782737</v>
      </c>
      <c r="CX44" s="35">
        <v>77.972027972027973</v>
      </c>
      <c r="CY44" s="35">
        <v>87.803875738060199</v>
      </c>
      <c r="CZ44" s="35">
        <v>0</v>
      </c>
      <c r="DA44" s="35">
        <v>20.878911559524312</v>
      </c>
      <c r="DB44" s="35">
        <v>47.021208118244239</v>
      </c>
      <c r="DC44" s="35">
        <v>18.185405917791755</v>
      </c>
      <c r="DD44" s="35">
        <v>0</v>
      </c>
      <c r="DE44" s="35">
        <v>0</v>
      </c>
      <c r="DF44" s="35">
        <v>0</v>
      </c>
      <c r="DG44" s="35">
        <v>0</v>
      </c>
      <c r="DH44" s="35">
        <v>55.5885266600081</v>
      </c>
      <c r="DI44" s="35">
        <v>29.35921464146648</v>
      </c>
      <c r="DJ44" s="35">
        <v>18.858670674754201</v>
      </c>
      <c r="DK44" s="35">
        <v>28.242478164443181</v>
      </c>
      <c r="DL44" s="35">
        <v>92.288726853066152</v>
      </c>
      <c r="DM44" s="35">
        <v>48.73855161800541</v>
      </c>
      <c r="DN44" s="35">
        <v>85.461689587426321</v>
      </c>
      <c r="DO44" s="35">
        <v>38.293216630196937</v>
      </c>
      <c r="DP44" s="35">
        <v>0</v>
      </c>
      <c r="DQ44" s="35">
        <v>86.486806645541506</v>
      </c>
      <c r="DR44" s="35">
        <v>94.98978993282968</v>
      </c>
      <c r="DS44" s="35">
        <v>84.680692474879706</v>
      </c>
      <c r="DT44" s="35">
        <v>60.011556240369799</v>
      </c>
      <c r="DU44" s="35">
        <v>85.536000000000016</v>
      </c>
      <c r="DV44" s="35">
        <v>100</v>
      </c>
      <c r="DW44" s="35">
        <v>100</v>
      </c>
      <c r="DX44" s="35">
        <v>70.386154433683217</v>
      </c>
      <c r="DY44" s="35">
        <v>93.774193548387117</v>
      </c>
      <c r="DZ44" s="35">
        <v>15.909098533057364</v>
      </c>
      <c r="EA44" s="35">
        <v>12.903228366284985</v>
      </c>
      <c r="EB44" s="35">
        <v>1.5239536373761635</v>
      </c>
      <c r="EC44" s="35">
        <v>65.369775363229706</v>
      </c>
      <c r="ED44" s="35">
        <v>12.5</v>
      </c>
      <c r="EE44" s="35">
        <v>10.776302349336058</v>
      </c>
      <c r="EF44" s="35">
        <v>0.19902657426471002</v>
      </c>
      <c r="EG44" s="35">
        <v>1.3337223842459396</v>
      </c>
      <c r="EH44" s="35">
        <v>0.61831857773843868</v>
      </c>
      <c r="EI44" s="35">
        <v>1.8304961692322925</v>
      </c>
      <c r="EJ44" s="35">
        <v>1.3446464836791163</v>
      </c>
      <c r="EK44" s="35">
        <v>0.34653929290418067</v>
      </c>
      <c r="EL44" s="35">
        <v>2.7173063636478463</v>
      </c>
      <c r="EM44" s="35">
        <v>0.36186829955397865</v>
      </c>
      <c r="EN44" s="35">
        <v>20.000000000000018</v>
      </c>
      <c r="EO44" s="35">
        <v>73.173586397785684</v>
      </c>
      <c r="EP44" s="35">
        <v>0</v>
      </c>
      <c r="EQ44" s="35">
        <v>135.00245459008346</v>
      </c>
      <c r="ER44" s="35">
        <v>196.36720667648501</v>
      </c>
      <c r="ES44" s="35">
        <v>405.00736377025038</v>
      </c>
      <c r="ET44" s="35">
        <v>18.40942562592047</v>
      </c>
      <c r="EU44" s="35">
        <v>30.682376043200787</v>
      </c>
      <c r="EV44" s="35">
        <v>71.826955182037324</v>
      </c>
      <c r="EW44" s="35">
        <v>-1.9662124764670352</v>
      </c>
      <c r="EX44" s="35">
        <v>52.443261340932246</v>
      </c>
      <c r="EY44" s="35">
        <v>4.4023068101357339</v>
      </c>
      <c r="EZ44" s="35">
        <v>66.666666666666671</v>
      </c>
      <c r="FA44" s="35">
        <v>75.099999999999994</v>
      </c>
      <c r="FB44" s="35">
        <v>20</v>
      </c>
      <c r="FC44" s="35">
        <v>25</v>
      </c>
      <c r="FD44" s="35">
        <v>100</v>
      </c>
      <c r="FE44" s="35">
        <v>100</v>
      </c>
      <c r="FF44" s="35">
        <v>58.198492190032788</v>
      </c>
      <c r="FG44" s="35">
        <v>39.743381069840574</v>
      </c>
      <c r="FH44" s="35">
        <v>11.041105450791857</v>
      </c>
      <c r="FI44" s="35">
        <v>24.102146160000004</v>
      </c>
      <c r="FJ44" s="35">
        <v>16452.940539396172</v>
      </c>
      <c r="FK44" s="35">
        <v>109470.20292955327</v>
      </c>
      <c r="FL44" s="35">
        <v>66.45</v>
      </c>
      <c r="FM44" s="35">
        <v>74.150000000000006</v>
      </c>
      <c r="FN44" s="35">
        <v>23.61</v>
      </c>
      <c r="FO44" s="35">
        <v>36.965793663426751</v>
      </c>
      <c r="FP44" s="35">
        <v>1</v>
      </c>
      <c r="FQ44" s="35">
        <v>63.5</v>
      </c>
      <c r="FR44" s="26">
        <v>8968851.5255567599</v>
      </c>
      <c r="FS44" s="35">
        <v>0</v>
      </c>
      <c r="FT44" s="31">
        <v>0</v>
      </c>
      <c r="FU44" s="35">
        <v>59.2</v>
      </c>
      <c r="FV44" s="35">
        <v>113</v>
      </c>
      <c r="FW44" s="35">
        <v>134.34593868021699</v>
      </c>
      <c r="FX44" s="26">
        <v>87151</v>
      </c>
      <c r="FY44" s="35">
        <v>90.850959173635019</v>
      </c>
      <c r="FZ44" s="35">
        <v>97.983275946876532</v>
      </c>
      <c r="GA44" s="35">
        <v>99.294966387932448</v>
      </c>
      <c r="GB44" s="35">
        <v>97.966879816363331</v>
      </c>
      <c r="GC44" s="35">
        <v>95.081160846040333</v>
      </c>
      <c r="GD44" s="35">
        <v>100</v>
      </c>
      <c r="GE44" s="35">
        <v>41.878388096714197</v>
      </c>
      <c r="GF44" s="35">
        <v>15183.282004172805</v>
      </c>
      <c r="GG44" s="35">
        <v>68.887227493805199</v>
      </c>
      <c r="GH44" s="35">
        <v>94.27919774649618</v>
      </c>
      <c r="GI44" s="35">
        <v>83.454983957222638</v>
      </c>
      <c r="GJ44" s="35">
        <v>100</v>
      </c>
      <c r="GK44" s="35">
        <v>98.665639776472275</v>
      </c>
      <c r="GL44" s="35">
        <v>96.723883581671217</v>
      </c>
      <c r="GM44" s="35">
        <v>100</v>
      </c>
      <c r="GN44" s="35">
        <v>92.917084587094607</v>
      </c>
      <c r="GO44" s="35">
        <v>81.318956870611842</v>
      </c>
      <c r="GP44" s="35">
        <v>97.873164949393626</v>
      </c>
      <c r="GQ44" s="35">
        <v>99.339685723838173</v>
      </c>
      <c r="GR44" s="35">
        <v>96.263791374122363</v>
      </c>
      <c r="GS44" s="35">
        <v>97.664869608826478</v>
      </c>
      <c r="GT44" s="35">
        <v>88.302407221664993</v>
      </c>
      <c r="GU44" s="35">
        <v>58.960485325463182</v>
      </c>
      <c r="GV44" s="35">
        <v>37.936325278097435</v>
      </c>
      <c r="GW44" s="35">
        <v>6</v>
      </c>
      <c r="GX44" s="35">
        <v>91.195277914412202</v>
      </c>
      <c r="GY44" s="35">
        <v>23.118544023610426</v>
      </c>
      <c r="GZ44" s="35">
        <v>28.676832267584849</v>
      </c>
      <c r="HA44" s="35">
        <v>83.070068853786964</v>
      </c>
      <c r="HB44" s="35">
        <v>9.0909090909090917</v>
      </c>
      <c r="HC44" s="35">
        <v>8.4621212121212128</v>
      </c>
      <c r="HD44" s="35">
        <v>86.36363636363636</v>
      </c>
      <c r="HE44" s="35">
        <v>80.73135650832107</v>
      </c>
      <c r="HF44" s="35">
        <v>24.509803921568626</v>
      </c>
      <c r="HG44" s="35">
        <v>40.298507462686565</v>
      </c>
      <c r="HH44" s="35">
        <v>6.0399926280869884</v>
      </c>
      <c r="HI44" s="35">
        <v>33.17880794701987</v>
      </c>
      <c r="HJ44" s="35">
        <v>0</v>
      </c>
      <c r="HK44" s="35">
        <v>0</v>
      </c>
      <c r="HL44" s="35">
        <v>0</v>
      </c>
      <c r="HM44" s="35">
        <v>0</v>
      </c>
      <c r="HN44" s="35">
        <v>8.8379705400981994</v>
      </c>
      <c r="HO44" s="35">
        <v>18.330605564648117</v>
      </c>
      <c r="HP44" s="35">
        <v>27.168576104746318</v>
      </c>
      <c r="HQ44" s="35">
        <v>40.261865793780686</v>
      </c>
      <c r="HR44" s="35">
        <v>9</v>
      </c>
      <c r="HS44" s="35">
        <v>14.580246913580247</v>
      </c>
      <c r="HT44" s="35">
        <v>109.8</v>
      </c>
      <c r="HU44" s="35">
        <v>99</v>
      </c>
      <c r="HV44" s="35">
        <v>0</v>
      </c>
      <c r="HW44" s="35">
        <v>84.691848906560637</v>
      </c>
      <c r="HX44" s="35">
        <v>97.991211550533592</v>
      </c>
      <c r="HY44" s="35">
        <v>87.884494664155682</v>
      </c>
      <c r="HZ44" s="35">
        <v>45.762711864406782</v>
      </c>
      <c r="IA44" s="35">
        <v>95.48</v>
      </c>
      <c r="IB44" s="35">
        <v>100</v>
      </c>
      <c r="IC44" s="35">
        <v>100</v>
      </c>
      <c r="ID44" s="35">
        <v>95.061728395061735</v>
      </c>
      <c r="IE44" s="35">
        <v>95.48</v>
      </c>
      <c r="IF44" s="35">
        <v>54.878050000000002</v>
      </c>
      <c r="IG44" s="35">
        <v>34.146339999999995</v>
      </c>
      <c r="IH44" s="35">
        <v>47.900385</v>
      </c>
      <c r="II44" s="35">
        <v>81.144988679231105</v>
      </c>
      <c r="IJ44" s="35">
        <v>47</v>
      </c>
      <c r="IK44" s="26">
        <v>2128</v>
      </c>
      <c r="IL44" s="35">
        <v>1.4488705791991062E-2</v>
      </c>
      <c r="IM44" s="35">
        <v>-0.90378867230411564</v>
      </c>
      <c r="IN44" s="35">
        <v>-0.91716296697347044</v>
      </c>
      <c r="IO44" s="35">
        <v>0.44736842105263158</v>
      </c>
      <c r="IP44" s="35">
        <v>-0.56000000000000005</v>
      </c>
      <c r="IQ44" s="35">
        <v>8.1025349999999996</v>
      </c>
      <c r="IR44" s="35">
        <v>29.297846999999898</v>
      </c>
      <c r="IS44" s="35">
        <v>2.3357250000000001</v>
      </c>
      <c r="IT44" s="35">
        <v>128.12349999999998</v>
      </c>
      <c r="IU44" s="35">
        <v>112.6435</v>
      </c>
    </row>
    <row r="45" spans="1:255">
      <c r="A45" s="34" t="s">
        <v>287</v>
      </c>
      <c r="B45" s="34" t="s">
        <v>75</v>
      </c>
      <c r="C45" s="35">
        <v>53.18566900182352</v>
      </c>
      <c r="D45" s="35" t="s">
        <v>567</v>
      </c>
      <c r="E45" s="35">
        <v>59.862970123500801</v>
      </c>
      <c r="F45" s="35">
        <v>62.40036734459963</v>
      </c>
      <c r="G45" s="35">
        <v>61.895313638894599</v>
      </c>
      <c r="H45" s="35">
        <v>51.201519766072877</v>
      </c>
      <c r="I45" s="35">
        <v>51.414804162203019</v>
      </c>
      <c r="J45" s="35">
        <v>32.339038975670192</v>
      </c>
      <c r="K45" s="35">
        <v>77.222474527340495</v>
      </c>
      <c r="L45" s="35">
        <v>72.159716094151065</v>
      </c>
      <c r="M45" s="35">
        <v>49.791666666666664</v>
      </c>
      <c r="N45" s="35">
        <v>46.850622899620475</v>
      </c>
      <c r="O45" s="35">
        <v>34.135856584545024</v>
      </c>
      <c r="P45" s="35">
        <v>79.017483968681091</v>
      </c>
      <c r="Q45" s="35">
        <v>44.510353483695468</v>
      </c>
      <c r="R45" s="35">
        <v>72.436127998833115</v>
      </c>
      <c r="S45" s="35">
        <v>61.978932268659534</v>
      </c>
      <c r="T45" s="35">
        <v>70.676055627210403</v>
      </c>
      <c r="U45" s="35">
        <v>77.832304377605226</v>
      </c>
      <c r="V45" s="35">
        <v>85.179998060795697</v>
      </c>
      <c r="W45" s="35">
        <v>44.738522839483316</v>
      </c>
      <c r="X45" s="35">
        <v>50.559646920645598</v>
      </c>
      <c r="Y45" s="35">
        <v>51.166095995943209</v>
      </c>
      <c r="Z45" s="35">
        <v>51.201519766072877</v>
      </c>
      <c r="AA45" s="35">
        <v>45.963985688662333</v>
      </c>
      <c r="AB45" s="35">
        <v>14.610034115124815</v>
      </c>
      <c r="AC45" s="35">
        <v>55.495804647123457</v>
      </c>
      <c r="AD45" s="35">
        <v>67.535535538249064</v>
      </c>
      <c r="AE45" s="35">
        <v>47.246075882298733</v>
      </c>
      <c r="AF45" s="35">
        <v>77.637389101759723</v>
      </c>
      <c r="AG45" s="35">
        <v>71.668910733288996</v>
      </c>
      <c r="AH45" s="35">
        <v>4.6737993904265256</v>
      </c>
      <c r="AI45" s="35">
        <v>20.674406803295057</v>
      </c>
      <c r="AJ45" s="35">
        <v>94.700057713972953</v>
      </c>
      <c r="AK45" s="35">
        <v>87.332540373465434</v>
      </c>
      <c r="AL45" s="35">
        <v>65.882804436024983</v>
      </c>
      <c r="AM45" s="35">
        <v>32.302462697648643</v>
      </c>
      <c r="AN45" s="35">
        <v>92.355618748580653</v>
      </c>
      <c r="AO45" s="35">
        <v>90.761363194350281</v>
      </c>
      <c r="AP45" s="35">
        <v>54.036119235509219</v>
      </c>
      <c r="AQ45" s="35">
        <v>71.030457541724317</v>
      </c>
      <c r="AR45" s="35">
        <v>81.151290507495872</v>
      </c>
      <c r="AS45" s="35">
        <v>54.58071318602591</v>
      </c>
      <c r="AT45" s="35">
        <v>100</v>
      </c>
      <c r="AU45" s="35">
        <v>79.166666666666657</v>
      </c>
      <c r="AV45" s="35">
        <v>20</v>
      </c>
      <c r="AW45" s="35">
        <v>0</v>
      </c>
      <c r="AX45" s="35">
        <v>100</v>
      </c>
      <c r="AY45" s="35">
        <v>100</v>
      </c>
      <c r="AZ45" s="35">
        <v>52.722733756672113</v>
      </c>
      <c r="BA45" s="35">
        <v>29.603356864843818</v>
      </c>
      <c r="BB45" s="35">
        <v>28.233164245671283</v>
      </c>
      <c r="BC45" s="35">
        <v>23.693859630915163</v>
      </c>
      <c r="BD45" s="35">
        <v>14.841918729066364</v>
      </c>
      <c r="BE45" s="35">
        <v>24.144003869095311</v>
      </c>
      <c r="BF45" s="35">
        <v>63.421647155473401</v>
      </c>
      <c r="BG45" s="35">
        <v>40.732347328244281</v>
      </c>
      <c r="BH45" s="35">
        <v>76.706576099446167</v>
      </c>
      <c r="BI45" s="35">
        <v>98.631012447033925</v>
      </c>
      <c r="BJ45" s="35">
        <v>100</v>
      </c>
      <c r="BK45" s="35">
        <v>44.602150537634408</v>
      </c>
      <c r="BL45" s="35">
        <v>24.649624610925159</v>
      </c>
      <c r="BM45" s="35">
        <v>100</v>
      </c>
      <c r="BN45" s="35">
        <v>8.7896387862223175</v>
      </c>
      <c r="BO45" s="35">
        <v>79.353846153846135</v>
      </c>
      <c r="BP45" s="35">
        <v>39.379474940334127</v>
      </c>
      <c r="BQ45" s="35">
        <v>74.317733566517248</v>
      </c>
      <c r="BR45" s="35">
        <v>96.693457334634928</v>
      </c>
      <c r="BS45" s="35">
        <v>57.445465756571856</v>
      </c>
      <c r="BT45" s="35">
        <v>73.588704629750495</v>
      </c>
      <c r="BU45" s="35">
        <v>47.498422194578879</v>
      </c>
      <c r="BV45" s="35">
        <v>61.86002822827875</v>
      </c>
      <c r="BW45" s="35">
        <v>69.502040534117683</v>
      </c>
      <c r="BX45" s="35">
        <v>100</v>
      </c>
      <c r="BY45" s="35">
        <v>100</v>
      </c>
      <c r="BZ45" s="35">
        <v>12.028166881631183</v>
      </c>
      <c r="CA45" s="35">
        <v>62.614663205409137</v>
      </c>
      <c r="CB45" s="35">
        <v>79.534765020694692</v>
      </c>
      <c r="CC45" s="35">
        <v>82.650062131517998</v>
      </c>
      <c r="CD45" s="35">
        <v>83.521625801775073</v>
      </c>
      <c r="CE45" s="35">
        <v>70.164659085717801</v>
      </c>
      <c r="CF45" s="35">
        <v>88.508051020516703</v>
      </c>
      <c r="CG45" s="35">
        <v>97.465722188942436</v>
      </c>
      <c r="CH45" s="35">
        <v>79.844973948354323</v>
      </c>
      <c r="CI45" s="35">
        <v>79.99686145876251</v>
      </c>
      <c r="CJ45" s="35">
        <v>81.431551126495336</v>
      </c>
      <c r="CK45" s="35">
        <v>88.046378617471333</v>
      </c>
      <c r="CL45" s="35">
        <v>100</v>
      </c>
      <c r="CM45" s="35">
        <v>81.861649818143817</v>
      </c>
      <c r="CN45" s="35">
        <v>72.792847328195919</v>
      </c>
      <c r="CO45" s="35">
        <v>31.926044424219185</v>
      </c>
      <c r="CP45" s="35">
        <v>77.289524094230757</v>
      </c>
      <c r="CQ45" s="35">
        <v>25</v>
      </c>
      <c r="CR45" s="35">
        <v>83.643051144299093</v>
      </c>
      <c r="CS45" s="35">
        <v>40.216987382168227</v>
      </c>
      <c r="CT45" s="35">
        <v>27.818902235469444</v>
      </c>
      <c r="CU45" s="35">
        <v>56.715634977185047</v>
      </c>
      <c r="CV45" s="35">
        <v>16.811003565970452</v>
      </c>
      <c r="CW45" s="35">
        <v>80.348137697367179</v>
      </c>
      <c r="CX45" s="35">
        <v>50.78960774325013</v>
      </c>
      <c r="CY45" s="35">
        <v>90.581398773158895</v>
      </c>
      <c r="CZ45" s="35">
        <v>43.834808259586957</v>
      </c>
      <c r="DA45" s="35">
        <v>19.18835226547278</v>
      </c>
      <c r="DB45" s="35">
        <v>50.195043550157614</v>
      </c>
      <c r="DC45" s="35">
        <v>41.732927827167046</v>
      </c>
      <c r="DD45" s="35">
        <v>20.17417841323514</v>
      </c>
      <c r="DE45" s="35">
        <v>8.0118210108772896</v>
      </c>
      <c r="DF45" s="35">
        <v>10.571103855191271</v>
      </c>
      <c r="DG45" s="35">
        <v>19.683033181195558</v>
      </c>
      <c r="DH45" s="35">
        <v>100</v>
      </c>
      <c r="DI45" s="35">
        <v>42.069016528815425</v>
      </c>
      <c r="DJ45" s="35">
        <v>45.110463219932178</v>
      </c>
      <c r="DK45" s="35">
        <v>34.803738839746217</v>
      </c>
      <c r="DL45" s="35">
        <v>92.430582403352943</v>
      </c>
      <c r="DM45" s="35">
        <v>58.51981208291793</v>
      </c>
      <c r="DN45" s="35">
        <v>63.064833005893917</v>
      </c>
      <c r="DO45" s="35">
        <v>56.126914660831503</v>
      </c>
      <c r="DP45" s="35">
        <v>32.750278073711826</v>
      </c>
      <c r="DQ45" s="35">
        <v>45.933323618967812</v>
      </c>
      <c r="DR45" s="35">
        <v>54.74526553442778</v>
      </c>
      <c r="DS45" s="35">
        <v>55.051749251738343</v>
      </c>
      <c r="DT45" s="35">
        <v>47.749762932647918</v>
      </c>
      <c r="DU45" s="35">
        <v>63.711999999999989</v>
      </c>
      <c r="DV45" s="35">
        <v>89.876033057851359</v>
      </c>
      <c r="DW45" s="35">
        <v>73.175542406311592</v>
      </c>
      <c r="DX45" s="35">
        <v>92.520144238184045</v>
      </c>
      <c r="DY45" s="35">
        <v>68.903225806451601</v>
      </c>
      <c r="DZ45" s="35">
        <v>81.81817842975228</v>
      </c>
      <c r="EA45" s="35">
        <v>95.161286056191685</v>
      </c>
      <c r="EB45" s="35">
        <v>52.355035322349174</v>
      </c>
      <c r="EC45" s="35">
        <v>9.4072587691732217</v>
      </c>
      <c r="ED45" s="35">
        <v>95</v>
      </c>
      <c r="EE45" s="35">
        <v>96.27170582226762</v>
      </c>
      <c r="EF45" s="35">
        <v>0.59899799485033889</v>
      </c>
      <c r="EG45" s="35">
        <v>8.4030598252980155</v>
      </c>
      <c r="EH45" s="35">
        <v>0.99436585673097733</v>
      </c>
      <c r="EI45" s="35">
        <v>1.1485143327158733</v>
      </c>
      <c r="EJ45" s="35">
        <v>12.224058942537422</v>
      </c>
      <c r="EK45" s="35">
        <v>6.3900012613710713</v>
      </c>
      <c r="EL45" s="35">
        <v>18.498099389254204</v>
      </c>
      <c r="EM45" s="35">
        <v>9.9785952875581589</v>
      </c>
      <c r="EN45" s="35">
        <v>0</v>
      </c>
      <c r="EO45" s="35">
        <v>68.505338078291842</v>
      </c>
      <c r="EP45" s="35">
        <v>2.7153252959704575</v>
      </c>
      <c r="EQ45" s="35">
        <v>103.18236124687736</v>
      </c>
      <c r="ER45" s="35">
        <v>305.47409579667641</v>
      </c>
      <c r="ES45" s="35">
        <v>462.96296296296293</v>
      </c>
      <c r="ET45" s="35">
        <v>10.86130118388183</v>
      </c>
      <c r="EU45" s="35">
        <v>33.941566199630714</v>
      </c>
      <c r="EV45" s="35">
        <v>68.715007415001338</v>
      </c>
      <c r="EW45" s="35">
        <v>-2.3087847266601358</v>
      </c>
      <c r="EX45" s="35">
        <v>70.887724554505397</v>
      </c>
      <c r="EY45" s="35">
        <v>7.3857377087942382</v>
      </c>
      <c r="EZ45" s="35">
        <v>100</v>
      </c>
      <c r="FA45" s="35">
        <v>81.5</v>
      </c>
      <c r="FB45" s="35">
        <v>36</v>
      </c>
      <c r="FC45" s="35">
        <v>25</v>
      </c>
      <c r="FD45" s="35">
        <v>100</v>
      </c>
      <c r="FE45" s="35">
        <v>100</v>
      </c>
      <c r="FF45" s="35">
        <v>51.305270355818045</v>
      </c>
      <c r="FG45" s="35">
        <v>23.070214073289744</v>
      </c>
      <c r="FH45" s="35">
        <v>19.905873641518866</v>
      </c>
      <c r="FI45" s="35">
        <v>20.161913040000005</v>
      </c>
      <c r="FJ45" s="35">
        <v>23289.861463424568</v>
      </c>
      <c r="FK45" s="35">
        <v>60219.114743673301</v>
      </c>
      <c r="FL45" s="35">
        <v>38.24</v>
      </c>
      <c r="FM45" s="35">
        <v>50.31</v>
      </c>
      <c r="FN45" s="35">
        <v>27.05</v>
      </c>
      <c r="FO45" s="35">
        <v>41.315998927399292</v>
      </c>
      <c r="FP45" s="35">
        <v>1</v>
      </c>
      <c r="FQ45" s="35">
        <v>58.3</v>
      </c>
      <c r="FR45" s="26">
        <v>4221534.0414790194</v>
      </c>
      <c r="FS45" s="35">
        <v>1</v>
      </c>
      <c r="FT45" s="31">
        <v>0.62117588595210727</v>
      </c>
      <c r="FU45" s="35">
        <v>70.099999999999994</v>
      </c>
      <c r="FV45" s="35">
        <v>102</v>
      </c>
      <c r="FW45" s="35">
        <v>152.866244856289</v>
      </c>
      <c r="FX45" s="26">
        <v>193480</v>
      </c>
      <c r="FY45" s="35">
        <v>81.097283085013146</v>
      </c>
      <c r="FZ45" s="35">
        <v>92.539877300613497</v>
      </c>
      <c r="GA45" s="35">
        <v>92.91148115687993</v>
      </c>
      <c r="GB45" s="35">
        <v>90.664329535495185</v>
      </c>
      <c r="GC45" s="35">
        <v>78.296231375985982</v>
      </c>
      <c r="GD45" s="35">
        <v>100</v>
      </c>
      <c r="GE45" s="35">
        <v>100</v>
      </c>
      <c r="GF45" s="35">
        <v>3810.7854926957748</v>
      </c>
      <c r="GG45" s="35">
        <v>65.275926717343395</v>
      </c>
      <c r="GH45" s="35">
        <v>90.42424060396597</v>
      </c>
      <c r="GI45" s="35">
        <v>85.794875429034619</v>
      </c>
      <c r="GJ45" s="35">
        <v>83.521625801775073</v>
      </c>
      <c r="GK45" s="35">
        <v>80.660655748681336</v>
      </c>
      <c r="GL45" s="35">
        <v>97.39100084800998</v>
      </c>
      <c r="GM45" s="35">
        <v>99.245210378610565</v>
      </c>
      <c r="GN45" s="35">
        <v>85.152052556439628</v>
      </c>
      <c r="GO45" s="35">
        <v>91.346427341726667</v>
      </c>
      <c r="GP45" s="35">
        <v>90.804567136589171</v>
      </c>
      <c r="GQ45" s="35">
        <v>97.569060121541085</v>
      </c>
      <c r="GR45" s="35">
        <v>100</v>
      </c>
      <c r="GS45" s="35">
        <v>89.653468769811269</v>
      </c>
      <c r="GT45" s="35">
        <v>94.558493662806598</v>
      </c>
      <c r="GU45" s="35">
        <v>60.480280455740576</v>
      </c>
      <c r="GV45" s="35">
        <v>44.780127559583754</v>
      </c>
      <c r="GW45" s="35">
        <v>7</v>
      </c>
      <c r="GX45" s="35">
        <v>89.486415425065729</v>
      </c>
      <c r="GY45" s="35">
        <v>26.671340929009641</v>
      </c>
      <c r="GZ45" s="35">
        <v>28.708150744960559</v>
      </c>
      <c r="HA45" s="35">
        <v>56.004025636951106</v>
      </c>
      <c r="HB45" s="35">
        <v>14.569536423841059</v>
      </c>
      <c r="HC45" s="35">
        <v>8.0974165769644788</v>
      </c>
      <c r="HD45" s="35">
        <v>69.536423841059602</v>
      </c>
      <c r="HE45" s="35">
        <v>81.703489570605612</v>
      </c>
      <c r="HF45" s="35">
        <v>13.76597836774828</v>
      </c>
      <c r="HG45" s="35">
        <v>39.287113200156675</v>
      </c>
      <c r="HH45" s="35">
        <v>6.178111018039921</v>
      </c>
      <c r="HI45" s="35">
        <v>42.56314312441534</v>
      </c>
      <c r="HJ45" s="35">
        <v>100.76373491007637</v>
      </c>
      <c r="HK45" s="35">
        <v>12.564671101256469</v>
      </c>
      <c r="HL45" s="35">
        <v>12.646793134598013</v>
      </c>
      <c r="HM45" s="35">
        <v>165.22953108318961</v>
      </c>
      <c r="HN45" s="35">
        <v>15.11045413484438</v>
      </c>
      <c r="HO45" s="35">
        <v>25.211464235854482</v>
      </c>
      <c r="HP45" s="35">
        <v>51.16202677178287</v>
      </c>
      <c r="HQ45" s="35">
        <v>48.698365771536501</v>
      </c>
      <c r="HR45" s="35">
        <v>8.9839704069050548</v>
      </c>
      <c r="HS45" s="35">
        <v>13.113082039911308</v>
      </c>
      <c r="HT45" s="35">
        <v>98.4</v>
      </c>
      <c r="HU45" s="35">
        <v>115.3</v>
      </c>
      <c r="HV45" s="35">
        <v>25.995316159250585</v>
      </c>
      <c r="HW45" s="35">
        <v>49.789227166276348</v>
      </c>
      <c r="HX45" s="35">
        <v>81.855613505352736</v>
      </c>
      <c r="HY45" s="35">
        <v>64.575898984353557</v>
      </c>
      <c r="HZ45" s="35">
        <v>36.412297556958549</v>
      </c>
      <c r="IA45" s="35">
        <v>88.66</v>
      </c>
      <c r="IB45" s="35">
        <v>99.51</v>
      </c>
      <c r="IC45" s="35">
        <v>99.211045364891518</v>
      </c>
      <c r="ID45" s="35">
        <v>98.429833169774284</v>
      </c>
      <c r="IE45" s="35">
        <v>87.77</v>
      </c>
      <c r="IF45" s="35">
        <v>90.243899999999996</v>
      </c>
      <c r="IG45" s="35">
        <v>96.341459999999998</v>
      </c>
      <c r="IH45" s="35">
        <v>73.522374400000004</v>
      </c>
      <c r="II45" s="35">
        <v>50.675250322429605</v>
      </c>
      <c r="IJ45" s="35">
        <v>80</v>
      </c>
      <c r="IK45" s="26">
        <v>5476</v>
      </c>
      <c r="IL45" s="35">
        <v>3.4355174736446371E-2</v>
      </c>
      <c r="IM45" s="35">
        <v>-0.47829402626747636</v>
      </c>
      <c r="IN45" s="35">
        <v>-0.86678336980306347</v>
      </c>
      <c r="IO45" s="35">
        <v>-9.187279151943463E-2</v>
      </c>
      <c r="IP45" s="35">
        <v>3</v>
      </c>
      <c r="IQ45" s="35">
        <v>61.873255</v>
      </c>
      <c r="IR45" s="35">
        <v>145.73417499999988</v>
      </c>
      <c r="IS45" s="35">
        <v>56.843426000000001</v>
      </c>
      <c r="IT45" s="35">
        <v>138.32749999999999</v>
      </c>
      <c r="IU45" s="35">
        <v>115.59499999999998</v>
      </c>
    </row>
    <row r="46" spans="1:255">
      <c r="A46" s="34" t="s">
        <v>216</v>
      </c>
      <c r="B46" s="34" t="s">
        <v>4</v>
      </c>
      <c r="C46" s="35">
        <v>52.437839084320537</v>
      </c>
      <c r="D46" s="35" t="s">
        <v>567</v>
      </c>
      <c r="E46" s="35">
        <v>57.303322195958017</v>
      </c>
      <c r="F46" s="35">
        <v>58.929811836327481</v>
      </c>
      <c r="G46" s="35">
        <v>57.971566114303563</v>
      </c>
      <c r="H46" s="35">
        <v>73.84293555322715</v>
      </c>
      <c r="I46" s="35">
        <v>43.688972380529528</v>
      </c>
      <c r="J46" s="35">
        <v>22.890426425577502</v>
      </c>
      <c r="K46" s="35">
        <v>87.931056105771887</v>
      </c>
      <c r="L46" s="35">
        <v>63.668182169604783</v>
      </c>
      <c r="M46" s="35">
        <v>33.261707936987264</v>
      </c>
      <c r="N46" s="35">
        <v>29.806368471997136</v>
      </c>
      <c r="O46" s="35">
        <v>32.544900339380625</v>
      </c>
      <c r="P46" s="35">
        <v>96.607718152006413</v>
      </c>
      <c r="Q46" s="35">
        <v>19.98342089153617</v>
      </c>
      <c r="R46" s="35">
        <v>73.581647343686143</v>
      </c>
      <c r="S46" s="35">
        <v>78.494312040343701</v>
      </c>
      <c r="T46" s="35">
        <v>63.659867069743925</v>
      </c>
      <c r="U46" s="35">
        <v>61.650602527553197</v>
      </c>
      <c r="V46" s="35">
        <v>83.091009306867576</v>
      </c>
      <c r="W46" s="35">
        <v>33.245993796759038</v>
      </c>
      <c r="X46" s="35">
        <v>58.504844938990843</v>
      </c>
      <c r="Y46" s="35">
        <v>53.365380001347141</v>
      </c>
      <c r="Z46" s="35">
        <v>73.84293555322715</v>
      </c>
      <c r="AA46" s="35">
        <v>27.713665157013416</v>
      </c>
      <c r="AB46" s="35">
        <v>14.804968944532042</v>
      </c>
      <c r="AC46" s="35">
        <v>34.345262833105437</v>
      </c>
      <c r="AD46" s="35">
        <v>55.672882543412385</v>
      </c>
      <c r="AE46" s="35">
        <v>52.256298677193634</v>
      </c>
      <c r="AF46" s="35">
        <v>77.340756127920216</v>
      </c>
      <c r="AG46" s="35">
        <v>27.344180101203712</v>
      </c>
      <c r="AH46" s="35">
        <v>1.8492409004601054</v>
      </c>
      <c r="AI46" s="35">
        <v>39.477858275068698</v>
      </c>
      <c r="AJ46" s="35">
        <v>100</v>
      </c>
      <c r="AK46" s="35">
        <v>77.945406066843489</v>
      </c>
      <c r="AL46" s="35">
        <v>91.26172678718045</v>
      </c>
      <c r="AM46" s="35">
        <v>66.525679487850113</v>
      </c>
      <c r="AN46" s="35">
        <v>95.406486217085387</v>
      </c>
      <c r="AO46" s="35">
        <v>96.447038075671927</v>
      </c>
      <c r="AP46" s="35">
        <v>62.489836379034557</v>
      </c>
      <c r="AQ46" s="35">
        <v>75.393995968117025</v>
      </c>
      <c r="AR46" s="35">
        <v>66.630473704327613</v>
      </c>
      <c r="AS46" s="35">
        <v>47.159938129878086</v>
      </c>
      <c r="AT46" s="35">
        <v>66.666666666666657</v>
      </c>
      <c r="AU46" s="35">
        <v>88.130630630630634</v>
      </c>
      <c r="AV46" s="35">
        <v>9.9999999999999982</v>
      </c>
      <c r="AW46" s="35">
        <v>0</v>
      </c>
      <c r="AX46" s="35">
        <v>34.916201117318437</v>
      </c>
      <c r="AY46" s="35">
        <v>0</v>
      </c>
      <c r="AZ46" s="35">
        <v>63.011028333450895</v>
      </c>
      <c r="BA46" s="35">
        <v>26.437596608267683</v>
      </c>
      <c r="BB46" s="35">
        <v>37.346912261847315</v>
      </c>
      <c r="BC46" s="35">
        <v>22.2363051564198</v>
      </c>
      <c r="BD46" s="35">
        <v>19.311442789515937</v>
      </c>
      <c r="BE46" s="35">
        <v>21.781873960809129</v>
      </c>
      <c r="BF46" s="35">
        <v>56.541384267816809</v>
      </c>
      <c r="BG46" s="35">
        <v>97.721851145038173</v>
      </c>
      <c r="BH46" s="35">
        <v>88.709021462987508</v>
      </c>
      <c r="BI46" s="35">
        <v>100</v>
      </c>
      <c r="BJ46" s="35">
        <v>100</v>
      </c>
      <c r="BK46" s="35">
        <v>25.118279569892472</v>
      </c>
      <c r="BL46" s="35">
        <v>30.658340402568907</v>
      </c>
      <c r="BM46" s="35">
        <v>0</v>
      </c>
      <c r="BN46" s="35">
        <v>24.157063593683308</v>
      </c>
      <c r="BO46" s="35">
        <v>86.123076923076908</v>
      </c>
      <c r="BP46" s="35">
        <v>28.639618138424822</v>
      </c>
      <c r="BQ46" s="35">
        <v>81.515331014790632</v>
      </c>
      <c r="BR46" s="35">
        <v>98.048563298452194</v>
      </c>
      <c r="BS46" s="35">
        <v>0</v>
      </c>
      <c r="BT46" s="35">
        <v>99.134840425024009</v>
      </c>
      <c r="BU46" s="35">
        <v>98.724800136273856</v>
      </c>
      <c r="BV46" s="35">
        <v>95.715910715389228</v>
      </c>
      <c r="BW46" s="35">
        <v>98.896008925031325</v>
      </c>
      <c r="BX46" s="35">
        <v>100</v>
      </c>
      <c r="BY46" s="35">
        <v>81.324258853385629</v>
      </c>
      <c r="BZ46" s="35">
        <v>9.6553423558461411</v>
      </c>
      <c r="CA46" s="35">
        <v>0.55813030567597921</v>
      </c>
      <c r="CB46" s="35">
        <v>83.595222327718957</v>
      </c>
      <c r="CC46" s="35">
        <v>57.115174936031821</v>
      </c>
      <c r="CD46" s="35">
        <v>87.5</v>
      </c>
      <c r="CE46" s="35">
        <v>86.384104470833591</v>
      </c>
      <c r="CF46" s="35">
        <v>54.750983125058838</v>
      </c>
      <c r="CG46" s="35">
        <v>91.131728518889986</v>
      </c>
      <c r="CH46" s="35">
        <v>78.314659215871714</v>
      </c>
      <c r="CI46" s="35">
        <v>77.39138196482449</v>
      </c>
      <c r="CJ46" s="35">
        <v>81.475496256382485</v>
      </c>
      <c r="CK46" s="35">
        <v>55.005518664934257</v>
      </c>
      <c r="CL46" s="35">
        <v>100</v>
      </c>
      <c r="CM46" s="35">
        <v>81.409289834037651</v>
      </c>
      <c r="CN46" s="35">
        <v>100</v>
      </c>
      <c r="CO46" s="35">
        <v>13.103274806976092</v>
      </c>
      <c r="CP46" s="35">
        <v>78.301373249967682</v>
      </c>
      <c r="CQ46" s="35">
        <v>8.3333333333333321</v>
      </c>
      <c r="CR46" s="35">
        <v>100</v>
      </c>
      <c r="CS46" s="35">
        <v>47.385745776205631</v>
      </c>
      <c r="CT46" s="35">
        <v>28.128789040766875</v>
      </c>
      <c r="CU46" s="35">
        <v>85.373063006035196</v>
      </c>
      <c r="CV46" s="35">
        <v>28.846153846153843</v>
      </c>
      <c r="CW46" s="35">
        <v>12.703841614737978</v>
      </c>
      <c r="CX46" s="35">
        <v>86.538461538461519</v>
      </c>
      <c r="CY46" s="35">
        <v>89.030998961558993</v>
      </c>
      <c r="CZ46" s="35">
        <v>81.198156682027715</v>
      </c>
      <c r="DA46" s="35">
        <v>51.299651016094749</v>
      </c>
      <c r="DB46" s="35">
        <v>36.616384533417303</v>
      </c>
      <c r="DC46" s="35">
        <v>18.810945780609526</v>
      </c>
      <c r="DD46" s="35">
        <v>1.9340760744095762</v>
      </c>
      <c r="DE46" s="35">
        <v>44.03070206775493</v>
      </c>
      <c r="DF46" s="35">
        <v>0</v>
      </c>
      <c r="DG46" s="35">
        <v>13.255097635963665</v>
      </c>
      <c r="DH46" s="35">
        <v>94.341485505558069</v>
      </c>
      <c r="DI46" s="35">
        <v>11.361123663186746</v>
      </c>
      <c r="DJ46" s="35">
        <v>8.3143091513333207</v>
      </c>
      <c r="DK46" s="35">
        <v>23.364133012343615</v>
      </c>
      <c r="DL46" s="35">
        <v>32.204573754062011</v>
      </c>
      <c r="DM46" s="35">
        <v>70.852843106917973</v>
      </c>
      <c r="DN46" s="35">
        <v>61.100196463654235</v>
      </c>
      <c r="DO46" s="35">
        <v>58.533916849015313</v>
      </c>
      <c r="DP46" s="35">
        <v>0</v>
      </c>
      <c r="DQ46" s="35">
        <v>69.495335078385295</v>
      </c>
      <c r="DR46" s="35">
        <v>99.501170960187352</v>
      </c>
      <c r="DS46" s="35">
        <v>92.284987347395514</v>
      </c>
      <c r="DT46" s="35">
        <v>0</v>
      </c>
      <c r="DU46" s="35">
        <v>62.623999999999981</v>
      </c>
      <c r="DV46" s="35">
        <v>89.462809917355273</v>
      </c>
      <c r="DW46" s="35">
        <v>82.741116751269075</v>
      </c>
      <c r="DX46" s="35">
        <v>84.456499132267027</v>
      </c>
      <c r="DY46" s="35">
        <v>67.419354838709694</v>
      </c>
      <c r="DZ46" s="35">
        <v>20.454544607438073</v>
      </c>
      <c r="EA46" s="35">
        <v>27.419356971904158</v>
      </c>
      <c r="EB46" s="35">
        <v>5.2327471818649984</v>
      </c>
      <c r="EC46" s="35">
        <v>59.250055952245908</v>
      </c>
      <c r="ED46" s="35">
        <v>27.500000000000004</v>
      </c>
      <c r="EE46" s="35">
        <v>24.208375893769151</v>
      </c>
      <c r="EF46" s="35">
        <v>1.8980228031606778</v>
      </c>
      <c r="EG46" s="35">
        <v>1.8052879407068865</v>
      </c>
      <c r="EH46" s="35">
        <v>4.1390696053744511</v>
      </c>
      <c r="EI46" s="35">
        <v>1.4038241530585109</v>
      </c>
      <c r="EJ46" s="35">
        <v>0</v>
      </c>
      <c r="EK46" s="35">
        <v>1.0999686306096701</v>
      </c>
      <c r="EL46" s="35">
        <v>3.8141121660332304</v>
      </c>
      <c r="EM46" s="35">
        <v>0.62863090293938217</v>
      </c>
      <c r="EN46" s="35">
        <v>100</v>
      </c>
      <c r="EO46" s="35">
        <v>91.846579675761191</v>
      </c>
      <c r="EP46" s="35">
        <v>0</v>
      </c>
      <c r="EQ46" s="35">
        <v>176.21720402036289</v>
      </c>
      <c r="ER46" s="35">
        <v>104.42500978984468</v>
      </c>
      <c r="ES46" s="35">
        <v>248.00939825088108</v>
      </c>
      <c r="ET46" s="35">
        <v>6.5265631118652925</v>
      </c>
      <c r="EU46" s="35">
        <v>13.053126223730585</v>
      </c>
      <c r="EV46" s="35">
        <v>71.290344373952507</v>
      </c>
      <c r="EW46" s="35">
        <v>-1.7908165174841315</v>
      </c>
      <c r="EX46" s="35">
        <v>61.502450130049837</v>
      </c>
      <c r="EY46" s="35">
        <v>5.7189691974635437</v>
      </c>
      <c r="EZ46" s="35">
        <v>66.666666666666671</v>
      </c>
      <c r="FA46" s="35">
        <v>89.460000000000008</v>
      </c>
      <c r="FB46" s="35">
        <v>28</v>
      </c>
      <c r="FC46" s="35">
        <v>25</v>
      </c>
      <c r="FD46" s="35">
        <v>41.895261845386536</v>
      </c>
      <c r="FE46" s="35">
        <v>25</v>
      </c>
      <c r="FF46" s="35">
        <v>61.316961653884185</v>
      </c>
      <c r="FG46" s="35">
        <v>20.603103091336944</v>
      </c>
      <c r="FH46" s="35">
        <v>26.331547888728274</v>
      </c>
      <c r="FI46" s="35">
        <v>18.921630240000006</v>
      </c>
      <c r="FJ46" s="35">
        <v>28702.923205195148</v>
      </c>
      <c r="FK46" s="35">
        <v>55109.613421877038</v>
      </c>
      <c r="FL46" s="35">
        <v>44.94</v>
      </c>
      <c r="FM46" s="35">
        <v>98.09</v>
      </c>
      <c r="FN46" s="35">
        <v>43.92</v>
      </c>
      <c r="FO46" s="35">
        <v>87.02405561349947</v>
      </c>
      <c r="FP46" s="35">
        <v>1</v>
      </c>
      <c r="FQ46" s="35">
        <v>44.71</v>
      </c>
      <c r="FR46" s="26">
        <v>5049470.8134016208</v>
      </c>
      <c r="FS46" s="35">
        <v>0</v>
      </c>
      <c r="FT46" s="31">
        <v>1.7072129748186085</v>
      </c>
      <c r="FU46" s="35">
        <v>48.1</v>
      </c>
      <c r="FV46" s="35">
        <v>120</v>
      </c>
      <c r="FW46" s="35">
        <v>140.91260169152599</v>
      </c>
      <c r="FX46" s="26">
        <v>116150</v>
      </c>
      <c r="FY46" s="35">
        <v>56.246063405416749</v>
      </c>
      <c r="FZ46" s="35">
        <v>99.412135208901958</v>
      </c>
      <c r="GA46" s="35">
        <v>99.8110434600042</v>
      </c>
      <c r="GB46" s="35">
        <v>98.299391140037798</v>
      </c>
      <c r="GC46" s="35">
        <v>99.181188326684861</v>
      </c>
      <c r="GD46" s="35">
        <v>100</v>
      </c>
      <c r="GE46" s="35">
        <v>81.324258853385629</v>
      </c>
      <c r="GF46" s="35">
        <v>3059.0229532698081</v>
      </c>
      <c r="GG46" s="35">
        <v>23.073044297832233</v>
      </c>
      <c r="GH46" s="35">
        <v>92.324143646821355</v>
      </c>
      <c r="GI46" s="35">
        <v>81.503608269643365</v>
      </c>
      <c r="GJ46" s="35">
        <v>87.5</v>
      </c>
      <c r="GK46" s="35">
        <v>91.17414171049451</v>
      </c>
      <c r="GL46" s="35">
        <v>90.228693655546024</v>
      </c>
      <c r="GM46" s="35">
        <v>97.358742895352719</v>
      </c>
      <c r="GN46" s="35">
        <v>84.0246894529743</v>
      </c>
      <c r="GO46" s="35">
        <v>90.219268917864696</v>
      </c>
      <c r="GP46" s="35">
        <v>90.824855518937753</v>
      </c>
      <c r="GQ46" s="35">
        <v>90.849728673199067</v>
      </c>
      <c r="GR46" s="35">
        <v>100</v>
      </c>
      <c r="GS46" s="35">
        <v>89.44447377219376</v>
      </c>
      <c r="GT46" s="35">
        <v>100</v>
      </c>
      <c r="GU46" s="35">
        <v>31.051858072643292</v>
      </c>
      <c r="GV46" s="35">
        <v>46.146245059288539</v>
      </c>
      <c r="GW46" s="35">
        <v>3</v>
      </c>
      <c r="GX46" s="35">
        <v>96.535796766743658</v>
      </c>
      <c r="GY46" s="35">
        <v>30.233046399328156</v>
      </c>
      <c r="GZ46" s="35">
        <v>28.889355448246899</v>
      </c>
      <c r="HA46" s="35">
        <v>79.636544685088367</v>
      </c>
      <c r="HB46" s="35">
        <v>25</v>
      </c>
      <c r="HC46" s="35">
        <v>22.980891719745223</v>
      </c>
      <c r="HD46" s="35">
        <v>91.666666666666657</v>
      </c>
      <c r="HE46" s="35">
        <v>81.160849636545649</v>
      </c>
      <c r="HF46" s="35">
        <v>4.6082949308755756</v>
      </c>
      <c r="HG46" s="35">
        <v>58.498023715415016</v>
      </c>
      <c r="HH46" s="35">
        <v>5.5871974179666486</v>
      </c>
      <c r="HI46" s="35">
        <v>33.428102788408964</v>
      </c>
      <c r="HJ46" s="35">
        <v>9.6601073345259394</v>
      </c>
      <c r="HK46" s="35">
        <v>69.051878354203936</v>
      </c>
      <c r="HL46" s="35">
        <v>0</v>
      </c>
      <c r="HM46" s="35">
        <v>111.2701252236136</v>
      </c>
      <c r="HN46" s="35">
        <v>14.311270125223613</v>
      </c>
      <c r="HO46" s="35">
        <v>8.5867620751341676</v>
      </c>
      <c r="HP46" s="35">
        <v>17.531305903398927</v>
      </c>
      <c r="HQ46" s="35">
        <v>33.989266547406082</v>
      </c>
      <c r="HR46" s="35">
        <v>15.789473684210526</v>
      </c>
      <c r="HS46" s="35">
        <v>11.263157894736842</v>
      </c>
      <c r="HT46" s="35">
        <v>97.4</v>
      </c>
      <c r="HU46" s="35">
        <v>117.5</v>
      </c>
      <c r="HV46" s="35">
        <v>0</v>
      </c>
      <c r="HW46" s="35">
        <v>70.068027210884352</v>
      </c>
      <c r="HX46" s="35">
        <v>99.8</v>
      </c>
      <c r="HY46" s="35">
        <v>93.86666666666666</v>
      </c>
      <c r="HZ46" s="35">
        <v>0</v>
      </c>
      <c r="IA46" s="35">
        <v>88.32</v>
      </c>
      <c r="IB46" s="35">
        <v>99.49</v>
      </c>
      <c r="IC46" s="35">
        <v>99.492385786802032</v>
      </c>
      <c r="ID46" s="35">
        <v>97.2027972027972</v>
      </c>
      <c r="IE46" s="35">
        <v>87.31</v>
      </c>
      <c r="IF46" s="35">
        <v>57.317070000000001</v>
      </c>
      <c r="IG46" s="35">
        <v>45.121949999999998</v>
      </c>
      <c r="IH46" s="35">
        <v>49.769844899999995</v>
      </c>
      <c r="II46" s="35">
        <v>77.813003975571078</v>
      </c>
      <c r="IJ46" s="35">
        <v>53</v>
      </c>
      <c r="IK46" s="26">
        <v>2654</v>
      </c>
      <c r="IL46" s="35">
        <v>9.887737478411053E-2</v>
      </c>
      <c r="IM46" s="35">
        <v>-0.87540572677314654</v>
      </c>
      <c r="IN46" s="35">
        <v>-0.4454828660436137</v>
      </c>
      <c r="IO46" s="35">
        <v>0.11</v>
      </c>
      <c r="IP46" s="35">
        <v>-1</v>
      </c>
      <c r="IQ46" s="35">
        <v>14.806049999999999</v>
      </c>
      <c r="IR46" s="35">
        <v>37.390471999999903</v>
      </c>
      <c r="IS46" s="35">
        <v>3.8477380000000001</v>
      </c>
      <c r="IT46" s="35">
        <v>87.30749999999999</v>
      </c>
      <c r="IU46" s="35">
        <v>100.83749999999999</v>
      </c>
    </row>
    <row r="47" spans="1:255">
      <c r="A47" s="34" t="s">
        <v>259</v>
      </c>
      <c r="B47" s="34" t="s">
        <v>45</v>
      </c>
      <c r="C47" s="35">
        <v>59.011882110304207</v>
      </c>
      <c r="D47" s="35" t="s">
        <v>189</v>
      </c>
      <c r="E47" s="35">
        <v>62.659333882282787</v>
      </c>
      <c r="F47" s="35">
        <v>65.711928025977912</v>
      </c>
      <c r="G47" s="35">
        <v>65.273481137062021</v>
      </c>
      <c r="H47" s="35">
        <v>72.707220873985548</v>
      </c>
      <c r="I47" s="35">
        <v>48.700854015905918</v>
      </c>
      <c r="J47" s="35">
        <v>39.018474726611046</v>
      </c>
      <c r="K47" s="35">
        <v>90.703051041247704</v>
      </c>
      <c r="L47" s="35">
        <v>79.872184310901247</v>
      </c>
      <c r="M47" s="35">
        <v>72.380183954904624</v>
      </c>
      <c r="N47" s="35">
        <v>45.78204342598238</v>
      </c>
      <c r="O47" s="35">
        <v>30.022377275091966</v>
      </c>
      <c r="P47" s="35">
        <v>57.196163285568744</v>
      </c>
      <c r="Q47" s="35">
        <v>25.902026227040686</v>
      </c>
      <c r="R47" s="35">
        <v>77.052501413910022</v>
      </c>
      <c r="S47" s="35">
        <v>92.567640455268901</v>
      </c>
      <c r="T47" s="35">
        <v>67.325544007692102</v>
      </c>
      <c r="U47" s="35">
        <v>81.713146665781707</v>
      </c>
      <c r="V47" s="35">
        <v>80.468061974282151</v>
      </c>
      <c r="W47" s="35">
        <v>33.300575412904259</v>
      </c>
      <c r="X47" s="35">
        <v>63.799755957064122</v>
      </c>
      <c r="Y47" s="35">
        <v>67.085865675277816</v>
      </c>
      <c r="Z47" s="35">
        <v>72.707220873985548</v>
      </c>
      <c r="AA47" s="35">
        <v>56.818320916777829</v>
      </c>
      <c r="AB47" s="35">
        <v>5.2305292157381462</v>
      </c>
      <c r="AC47" s="35">
        <v>43.836708943930283</v>
      </c>
      <c r="AD47" s="35">
        <v>46.082744921832465</v>
      </c>
      <c r="AE47" s="35">
        <v>63.438991438456767</v>
      </c>
      <c r="AF47" s="35">
        <v>76.797828658700027</v>
      </c>
      <c r="AG47" s="35">
        <v>73.055557758619599</v>
      </c>
      <c r="AH47" s="35">
        <v>0.87271185120795758</v>
      </c>
      <c r="AI47" s="35">
        <v>43.127154570005587</v>
      </c>
      <c r="AJ47" s="35">
        <v>96.065110182448905</v>
      </c>
      <c r="AK47" s="35">
        <v>90.489183252878476</v>
      </c>
      <c r="AL47" s="35">
        <v>96.809140873593876</v>
      </c>
      <c r="AM47" s="35">
        <v>85.790907382051685</v>
      </c>
      <c r="AN47" s="35">
        <v>84.392387710668487</v>
      </c>
      <c r="AO47" s="35">
        <v>90.671576845844783</v>
      </c>
      <c r="AP47" s="35">
        <v>67.037997322903493</v>
      </c>
      <c r="AQ47" s="35">
        <v>86.405162316473834</v>
      </c>
      <c r="AR47" s="35">
        <v>84.005397510545009</v>
      </c>
      <c r="AS47" s="35">
        <v>61.912364404583897</v>
      </c>
      <c r="AT47" s="35">
        <v>100</v>
      </c>
      <c r="AU47" s="35">
        <v>82.770270270270274</v>
      </c>
      <c r="AV47" s="35">
        <v>75</v>
      </c>
      <c r="AW47" s="35">
        <v>66.666666666666657</v>
      </c>
      <c r="AX47" s="35">
        <v>65.083798882681563</v>
      </c>
      <c r="AY47" s="35">
        <v>100</v>
      </c>
      <c r="AZ47" s="35">
        <v>61.69643144305045</v>
      </c>
      <c r="BA47" s="35">
        <v>13.334623773379786</v>
      </c>
      <c r="BB47" s="35">
        <v>42.988354885030489</v>
      </c>
      <c r="BC47" s="35">
        <v>10.890807028451139</v>
      </c>
      <c r="BD47" s="35">
        <v>14.300757944256251</v>
      </c>
      <c r="BE47" s="35">
        <v>8.4219499746733764</v>
      </c>
      <c r="BF47" s="35">
        <v>67.344423906346279</v>
      </c>
      <c r="BG47" s="35">
        <v>93.952767175572532</v>
      </c>
      <c r="BH47" s="35">
        <v>76.066255955570227</v>
      </c>
      <c r="BI47" s="35">
        <v>58.765630011132252</v>
      </c>
      <c r="BJ47" s="35">
        <v>0</v>
      </c>
      <c r="BK47" s="35">
        <v>41.218637992831539</v>
      </c>
      <c r="BL47" s="35">
        <v>31.862526620848708</v>
      </c>
      <c r="BM47" s="35">
        <v>0</v>
      </c>
      <c r="BN47" s="35">
        <v>30.526940294482497</v>
      </c>
      <c r="BO47" s="35">
        <v>90.215384615384608</v>
      </c>
      <c r="BP47" s="35">
        <v>36.992840095465397</v>
      </c>
      <c r="BQ47" s="35">
        <v>86.44314559440501</v>
      </c>
      <c r="BR47" s="35">
        <v>94.558635350385089</v>
      </c>
      <c r="BS47" s="35">
        <v>83.771972063433608</v>
      </c>
      <c r="BT47" s="35">
        <v>99.330590371154059</v>
      </c>
      <c r="BU47" s="35">
        <v>98.992387428765028</v>
      </c>
      <c r="BV47" s="35">
        <v>81.497002503388671</v>
      </c>
      <c r="BW47" s="35">
        <v>99.246249909603051</v>
      </c>
      <c r="BX47" s="35">
        <v>100</v>
      </c>
      <c r="BY47" s="35">
        <v>99.015355821359151</v>
      </c>
      <c r="BZ47" s="35">
        <v>2.9612762017171259</v>
      </c>
      <c r="CA47" s="35">
        <v>85.204659575626991</v>
      </c>
      <c r="CB47" s="35">
        <v>83.149555198285086</v>
      </c>
      <c r="CC47" s="35">
        <v>67.716186949447049</v>
      </c>
      <c r="CD47" s="35">
        <v>82.768213123902854</v>
      </c>
      <c r="CE47" s="35">
        <v>81.507282658912899</v>
      </c>
      <c r="CF47" s="35">
        <v>89.93298248851535</v>
      </c>
      <c r="CG47" s="35">
        <v>90.089009325920543</v>
      </c>
      <c r="CH47" s="35">
        <v>45.052390935187496</v>
      </c>
      <c r="CI47" s="35">
        <v>84.282512142332294</v>
      </c>
      <c r="CJ47" s="35">
        <v>93.917781734912438</v>
      </c>
      <c r="CK47" s="35">
        <v>95.874187963831233</v>
      </c>
      <c r="CL47" s="35">
        <v>66.710700132100314</v>
      </c>
      <c r="CM47" s="35">
        <v>89.041697323619758</v>
      </c>
      <c r="CN47" s="35">
        <v>78.776216236353093</v>
      </c>
      <c r="CO47" s="35">
        <v>19.801124246126392</v>
      </c>
      <c r="CP47" s="35">
        <v>46.767268659253062</v>
      </c>
      <c r="CQ47" s="35">
        <v>33.333333333333329</v>
      </c>
      <c r="CR47" s="35">
        <v>97.845214613416687</v>
      </c>
      <c r="CS47" s="35">
        <v>62.136336135393464</v>
      </c>
      <c r="CT47" s="35">
        <v>31.417717122382189</v>
      </c>
      <c r="CU47" s="35">
        <v>88.512073138134298</v>
      </c>
      <c r="CV47" s="35">
        <v>38.461538461538453</v>
      </c>
      <c r="CW47" s="35">
        <v>49.062158793746185</v>
      </c>
      <c r="CX47" s="35">
        <v>92.307692307692292</v>
      </c>
      <c r="CY47" s="35">
        <v>82.163301421005841</v>
      </c>
      <c r="CZ47" s="35">
        <v>86.83870967741926</v>
      </c>
      <c r="DA47" s="35">
        <v>49.119651523531552</v>
      </c>
      <c r="DB47" s="35">
        <v>64.284670807251857</v>
      </c>
      <c r="DC47" s="35">
        <v>49.351971026303815</v>
      </c>
      <c r="DD47" s="35">
        <v>8.6340885893661277</v>
      </c>
      <c r="DE47" s="35">
        <v>0</v>
      </c>
      <c r="DF47" s="35">
        <v>3.8188949877070755</v>
      </c>
      <c r="DG47" s="35">
        <v>8.46913328587938</v>
      </c>
      <c r="DH47" s="35">
        <v>64.810242394571262</v>
      </c>
      <c r="DI47" s="35">
        <v>24.110768485206766</v>
      </c>
      <c r="DJ47" s="35">
        <v>36.8041939307532</v>
      </c>
      <c r="DK47" s="35">
        <v>49.621630965189901</v>
      </c>
      <c r="DL47" s="35">
        <v>39.618057760463678</v>
      </c>
      <c r="DM47" s="35">
        <v>61.607076595779766</v>
      </c>
      <c r="DN47" s="35">
        <v>36.935166994106083</v>
      </c>
      <c r="DO47" s="35">
        <v>46.170678336980309</v>
      </c>
      <c r="DP47" s="35">
        <v>18.659851180160189</v>
      </c>
      <c r="DQ47" s="35">
        <v>100</v>
      </c>
      <c r="DR47" s="35">
        <v>98.975710390528462</v>
      </c>
      <c r="DS47" s="35">
        <v>99.559395621595243</v>
      </c>
      <c r="DT47" s="35">
        <v>0</v>
      </c>
      <c r="DU47" s="35">
        <v>69.088000000000022</v>
      </c>
      <c r="DV47" s="35">
        <v>100</v>
      </c>
      <c r="DW47" s="35">
        <v>83.574879227052918</v>
      </c>
      <c r="DX47" s="35">
        <v>63.487554389027835</v>
      </c>
      <c r="DY47" s="35">
        <v>67.838709677419359</v>
      </c>
      <c r="DZ47" s="35">
        <v>68.18182157024772</v>
      </c>
      <c r="EA47" s="35">
        <v>100</v>
      </c>
      <c r="EB47" s="35">
        <v>53.747744449172473</v>
      </c>
      <c r="EC47" s="35">
        <v>16.403780532297464</v>
      </c>
      <c r="ED47" s="35">
        <v>100</v>
      </c>
      <c r="EE47" s="35">
        <v>100</v>
      </c>
      <c r="EF47" s="35">
        <v>1.3772697272595822</v>
      </c>
      <c r="EG47" s="35">
        <v>0.60066942725847139</v>
      </c>
      <c r="EH47" s="35">
        <v>2.3202862391110419</v>
      </c>
      <c r="EI47" s="35">
        <v>6.5333862410692625E-2</v>
      </c>
      <c r="EJ47" s="35">
        <v>0</v>
      </c>
      <c r="EK47" s="35">
        <v>5.1317983251620918</v>
      </c>
      <c r="EL47" s="35">
        <v>12.177671186510681</v>
      </c>
      <c r="EM47" s="35">
        <v>6.4797236625940045</v>
      </c>
      <c r="EN47" s="35">
        <v>100</v>
      </c>
      <c r="EO47" s="35">
        <v>91.846579675761191</v>
      </c>
      <c r="EP47" s="35">
        <v>2.0159664543182001</v>
      </c>
      <c r="EQ47" s="35">
        <v>78.622691718409811</v>
      </c>
      <c r="ER47" s="35">
        <v>60.478993629545997</v>
      </c>
      <c r="ES47" s="35">
        <v>127.00588662204662</v>
      </c>
      <c r="ET47" s="35">
        <v>22.175630997500203</v>
      </c>
      <c r="EU47" s="35">
        <v>34.271429723409405</v>
      </c>
      <c r="EV47" s="35">
        <v>72.675894277638946</v>
      </c>
      <c r="EW47" s="35">
        <v>-0.48375019720138823</v>
      </c>
      <c r="EX47" s="35">
        <v>72.732426393490925</v>
      </c>
      <c r="EY47" s="35">
        <v>9.0324882563705131</v>
      </c>
      <c r="EZ47" s="35">
        <v>100</v>
      </c>
      <c r="FA47" s="35">
        <v>84.7</v>
      </c>
      <c r="FB47" s="35">
        <v>80</v>
      </c>
      <c r="FC47" s="35">
        <v>75</v>
      </c>
      <c r="FD47" s="35">
        <v>68.827930174563591</v>
      </c>
      <c r="FE47" s="35">
        <v>100</v>
      </c>
      <c r="FF47" s="35">
        <v>60.037708017640831</v>
      </c>
      <c r="FG47" s="35">
        <v>10.391815578320001</v>
      </c>
      <c r="FH47" s="35">
        <v>30.309063233299703</v>
      </c>
      <c r="FI47" s="35">
        <v>9.2673590400000005</v>
      </c>
      <c r="FJ47" s="35">
        <v>22634.459075880979</v>
      </c>
      <c r="FK47" s="35">
        <v>26210.885614063383</v>
      </c>
      <c r="FL47" s="35">
        <v>34.42</v>
      </c>
      <c r="FM47" s="35">
        <v>94.93</v>
      </c>
      <c r="FN47" s="35">
        <v>26.15</v>
      </c>
      <c r="FO47" s="35">
        <v>7.4471153676342539</v>
      </c>
      <c r="FP47" s="35">
        <v>0</v>
      </c>
      <c r="FQ47" s="35">
        <v>55.94</v>
      </c>
      <c r="FR47" s="26">
        <v>5215394.7953184834</v>
      </c>
      <c r="FS47" s="35">
        <v>0</v>
      </c>
      <c r="FT47" s="31">
        <v>2.157380939539399</v>
      </c>
      <c r="FU47" s="35">
        <v>34.799999999999997</v>
      </c>
      <c r="FV47" s="35">
        <v>106</v>
      </c>
      <c r="FW47" s="35">
        <v>132.72857396697501</v>
      </c>
      <c r="FX47" s="26">
        <v>315305</v>
      </c>
      <c r="FY47" s="35">
        <v>92.486272329186079</v>
      </c>
      <c r="FZ47" s="35">
        <v>99.464794606241739</v>
      </c>
      <c r="GA47" s="35">
        <v>99.847084173211925</v>
      </c>
      <c r="GB47" s="35">
        <v>95.092792103982759</v>
      </c>
      <c r="GC47" s="35">
        <v>99.430041009244462</v>
      </c>
      <c r="GD47" s="35">
        <v>100</v>
      </c>
      <c r="GE47" s="35">
        <v>99.015355821359151</v>
      </c>
      <c r="GF47" s="35">
        <v>938.19685912426417</v>
      </c>
      <c r="GG47" s="35">
        <v>80.638740527935568</v>
      </c>
      <c r="GH47" s="35">
        <v>92.11561434302908</v>
      </c>
      <c r="GI47" s="35">
        <v>83.28516204590295</v>
      </c>
      <c r="GJ47" s="35">
        <v>82.768213123902854</v>
      </c>
      <c r="GK47" s="35">
        <v>88.0129733449631</v>
      </c>
      <c r="GL47" s="35">
        <v>97.69333151646795</v>
      </c>
      <c r="GM47" s="35">
        <v>97.048187508945233</v>
      </c>
      <c r="GN47" s="35">
        <v>59.520805904539053</v>
      </c>
      <c r="GO47" s="35">
        <v>93.200445874958078</v>
      </c>
      <c r="GP47" s="35">
        <v>96.569151774902437</v>
      </c>
      <c r="GQ47" s="35">
        <v>99.16095711175798</v>
      </c>
      <c r="GR47" s="35">
        <v>93.781211534206307</v>
      </c>
      <c r="GS47" s="35">
        <v>92.970725078999578</v>
      </c>
      <c r="GT47" s="35">
        <v>95.755184114918663</v>
      </c>
      <c r="GU47" s="35">
        <v>41.523597692361157</v>
      </c>
      <c r="GV47" s="35">
        <v>3.5714285714285712</v>
      </c>
      <c r="GW47" s="35">
        <v>9</v>
      </c>
      <c r="GX47" s="35">
        <v>95.60714533954264</v>
      </c>
      <c r="GY47" s="35">
        <v>37.561687634670186</v>
      </c>
      <c r="GZ47" s="35">
        <v>30.81253909779662</v>
      </c>
      <c r="HA47" s="35">
        <v>82.225148123765635</v>
      </c>
      <c r="HB47" s="35">
        <v>33.333333333333329</v>
      </c>
      <c r="HC47" s="35">
        <v>14.981132075471699</v>
      </c>
      <c r="HD47" s="35">
        <v>95.238095238095227</v>
      </c>
      <c r="HE47" s="35">
        <v>78.757155497352045</v>
      </c>
      <c r="HF47" s="35">
        <v>3.225806451612903</v>
      </c>
      <c r="HG47" s="35">
        <v>57.193816884661118</v>
      </c>
      <c r="HH47" s="35">
        <v>6.7912608405603736</v>
      </c>
      <c r="HI47" s="35">
        <v>45.599541408146749</v>
      </c>
      <c r="HJ47" s="35">
        <v>43.124582126142187</v>
      </c>
      <c r="HK47" s="35">
        <v>0</v>
      </c>
      <c r="HL47" s="35">
        <v>4.5687541787385779</v>
      </c>
      <c r="HM47" s="35">
        <v>71.09427234232227</v>
      </c>
      <c r="HN47" s="35">
        <v>10.140405616224649</v>
      </c>
      <c r="HO47" s="35">
        <v>15.489190996211276</v>
      </c>
      <c r="HP47" s="35">
        <v>43.57031424114107</v>
      </c>
      <c r="HQ47" s="35">
        <v>67.75128147983061</v>
      </c>
      <c r="HR47" s="35">
        <v>14.951754385964913</v>
      </c>
      <c r="HS47" s="35">
        <v>12.65</v>
      </c>
      <c r="HT47" s="35">
        <v>85.1</v>
      </c>
      <c r="HU47" s="35">
        <v>106.2</v>
      </c>
      <c r="HV47" s="35">
        <v>14.811133200795229</v>
      </c>
      <c r="HW47" s="35">
        <v>96.322067594433406</v>
      </c>
      <c r="HX47" s="35">
        <v>99.589322381930188</v>
      </c>
      <c r="HY47" s="35">
        <v>99.589322381930188</v>
      </c>
      <c r="HZ47" s="35">
        <v>0</v>
      </c>
      <c r="IA47" s="35">
        <v>90.34</v>
      </c>
      <c r="IB47" s="35">
        <v>100</v>
      </c>
      <c r="IC47" s="35">
        <v>99.516908212560381</v>
      </c>
      <c r="ID47" s="35">
        <v>94.011976047904184</v>
      </c>
      <c r="IE47" s="35">
        <v>87.44</v>
      </c>
      <c r="IF47" s="35">
        <v>82.926829999999995</v>
      </c>
      <c r="IG47" s="35">
        <v>100</v>
      </c>
      <c r="IH47" s="35">
        <v>74.224385400000003</v>
      </c>
      <c r="II47" s="35">
        <v>54.484624891419308</v>
      </c>
      <c r="IJ47" s="35">
        <v>82</v>
      </c>
      <c r="IK47" s="26">
        <v>5622</v>
      </c>
      <c r="IL47" s="35">
        <v>7.3011714695269639E-2</v>
      </c>
      <c r="IM47" s="35">
        <v>-0.94791021991170521</v>
      </c>
      <c r="IN47" s="35">
        <v>-0.68914790087133637</v>
      </c>
      <c r="IO47" s="35">
        <v>-0.94834068988066045</v>
      </c>
      <c r="IP47" s="35">
        <v>-1</v>
      </c>
      <c r="IQ47" s="35">
        <v>50.678598999999799</v>
      </c>
      <c r="IR47" s="35">
        <v>99.099798000000007</v>
      </c>
      <c r="IS47" s="35">
        <v>37.011787999999896</v>
      </c>
      <c r="IT47" s="35">
        <v>87.30749999999999</v>
      </c>
      <c r="IU47" s="35">
        <v>100.83749999999999</v>
      </c>
    </row>
    <row r="48" spans="1:255">
      <c r="A48" s="34" t="s">
        <v>232</v>
      </c>
      <c r="B48" s="34" t="s">
        <v>18</v>
      </c>
      <c r="C48" s="35">
        <v>56.421666710643983</v>
      </c>
      <c r="D48" s="35" t="s">
        <v>567</v>
      </c>
      <c r="E48" s="35">
        <v>62.454493679644443</v>
      </c>
      <c r="F48" s="35">
        <v>56.643160121943858</v>
      </c>
      <c r="G48" s="35">
        <v>63.305804628093867</v>
      </c>
      <c r="H48" s="35">
        <v>73.699998379073847</v>
      </c>
      <c r="I48" s="35">
        <v>48.790077100073034</v>
      </c>
      <c r="J48" s="35">
        <v>33.636466355034834</v>
      </c>
      <c r="K48" s="35">
        <v>87.328590342022622</v>
      </c>
      <c r="L48" s="35">
        <v>83.894046069009875</v>
      </c>
      <c r="M48" s="35">
        <v>72.567567567567565</v>
      </c>
      <c r="N48" s="35">
        <v>48.202987518594824</v>
      </c>
      <c r="O48" s="35">
        <v>32.336198601819596</v>
      </c>
      <c r="P48" s="35">
        <v>50.397571978852184</v>
      </c>
      <c r="Q48" s="35">
        <v>18.482992386347128</v>
      </c>
      <c r="R48" s="35">
        <v>71.242421257296172</v>
      </c>
      <c r="S48" s="35">
        <v>92.01931444422739</v>
      </c>
      <c r="T48" s="35">
        <v>44.827912399904754</v>
      </c>
      <c r="U48" s="35">
        <v>71.65742174898817</v>
      </c>
      <c r="V48" s="35">
        <v>79.746090144430909</v>
      </c>
      <c r="W48" s="35">
        <v>44.293696304763316</v>
      </c>
      <c r="X48" s="35">
        <v>59.709388861506909</v>
      </c>
      <c r="Y48" s="35">
        <v>61.122426080780038</v>
      </c>
      <c r="Z48" s="35">
        <v>73.699998379073847</v>
      </c>
      <c r="AA48" s="35">
        <v>49.289797108798197</v>
      </c>
      <c r="AB48" s="35">
        <v>0</v>
      </c>
      <c r="AC48" s="35">
        <v>46.176659022153572</v>
      </c>
      <c r="AD48" s="35">
        <v>57.382428402285512</v>
      </c>
      <c r="AE48" s="35">
        <v>53.210068310792202</v>
      </c>
      <c r="AF48" s="35">
        <v>86.681509756408715</v>
      </c>
      <c r="AG48" s="35">
        <v>75.141756853214275</v>
      </c>
      <c r="AH48" s="35">
        <v>5.789133522012567</v>
      </c>
      <c r="AI48" s="35">
        <v>19.978508689877657</v>
      </c>
      <c r="AJ48" s="35">
        <v>91.501631674766344</v>
      </c>
      <c r="AK48" s="35">
        <v>84.92530619536204</v>
      </c>
      <c r="AL48" s="35">
        <v>93.451284595219192</v>
      </c>
      <c r="AM48" s="35">
        <v>88.33502759746726</v>
      </c>
      <c r="AN48" s="35">
        <v>77.016931038918628</v>
      </c>
      <c r="AO48" s="35">
        <v>88.741360950402282</v>
      </c>
      <c r="AP48" s="35">
        <v>75.684144667332447</v>
      </c>
      <c r="AQ48" s="35">
        <v>80.288227262537902</v>
      </c>
      <c r="AR48" s="35">
        <v>81.987945959009295</v>
      </c>
      <c r="AS48" s="35">
        <v>81.509912456169687</v>
      </c>
      <c r="AT48" s="35">
        <v>100</v>
      </c>
      <c r="AU48" s="35">
        <v>85.270270270270274</v>
      </c>
      <c r="AV48" s="35">
        <v>4.9999999999999991</v>
      </c>
      <c r="AW48" s="35">
        <v>100</v>
      </c>
      <c r="AX48" s="35">
        <v>100</v>
      </c>
      <c r="AY48" s="35">
        <v>100</v>
      </c>
      <c r="AZ48" s="35">
        <v>62.452019597320252</v>
      </c>
      <c r="BA48" s="35">
        <v>21.896623817747741</v>
      </c>
      <c r="BB48" s="35">
        <v>42.723693855031705</v>
      </c>
      <c r="BC48" s="35">
        <v>13.942600322874405</v>
      </c>
      <c r="BD48" s="35">
        <v>16.68830280100407</v>
      </c>
      <c r="BE48" s="35">
        <v>8.9812090036331877</v>
      </c>
      <c r="BF48" s="35">
        <v>71.339084000821529</v>
      </c>
      <c r="BG48" s="35">
        <v>35.162213740458014</v>
      </c>
      <c r="BH48" s="35">
        <v>78.748485891583911</v>
      </c>
      <c r="BI48" s="35">
        <v>87.679588283366812</v>
      </c>
      <c r="BJ48" s="35">
        <v>0</v>
      </c>
      <c r="BK48" s="35">
        <v>47.039426523297493</v>
      </c>
      <c r="BL48" s="35">
        <v>22.006155840655829</v>
      </c>
      <c r="BM48" s="35">
        <v>0</v>
      </c>
      <c r="BN48" s="35">
        <v>4.8863871814351825</v>
      </c>
      <c r="BO48" s="35">
        <v>90.276923076923069</v>
      </c>
      <c r="BP48" s="35">
        <v>36.992840095465397</v>
      </c>
      <c r="BQ48" s="35">
        <v>67.036186636345747</v>
      </c>
      <c r="BR48" s="35">
        <v>90.663735220450448</v>
      </c>
      <c r="BS48" s="35">
        <v>89.943420236328166</v>
      </c>
      <c r="BT48" s="35">
        <v>98.75897991997067</v>
      </c>
      <c r="BU48" s="35">
        <v>99.031574615599254</v>
      </c>
      <c r="BV48" s="35">
        <v>83.554560177870314</v>
      </c>
      <c r="BW48" s="35">
        <v>88.808037271368548</v>
      </c>
      <c r="BX48" s="35">
        <v>48.632860056351433</v>
      </c>
      <c r="BY48" s="35">
        <v>84.607485646432394</v>
      </c>
      <c r="BZ48" s="35">
        <v>1.2433914969304469</v>
      </c>
      <c r="CA48" s="35">
        <v>66.765906582038866</v>
      </c>
      <c r="CB48" s="35">
        <v>70.956823692412669</v>
      </c>
      <c r="CC48" s="35">
        <v>44.450446893587127</v>
      </c>
      <c r="CD48" s="35">
        <v>81.345133462677879</v>
      </c>
      <c r="CE48" s="35">
        <v>82.71110567144089</v>
      </c>
      <c r="CF48" s="35">
        <v>83.715114191771661</v>
      </c>
      <c r="CG48" s="35">
        <v>98.785168290258881</v>
      </c>
      <c r="CH48" s="35">
        <v>52.618194779052708</v>
      </c>
      <c r="CI48" s="35">
        <v>82.608167062356827</v>
      </c>
      <c r="CJ48" s="35">
        <v>90.683205226641562</v>
      </c>
      <c r="CK48" s="35">
        <v>82.20969702498283</v>
      </c>
      <c r="CL48" s="35">
        <v>73.333333333333314</v>
      </c>
      <c r="CM48" s="35">
        <v>88.944536089089439</v>
      </c>
      <c r="CN48" s="35">
        <v>68.786419349731659</v>
      </c>
      <c r="CO48" s="35">
        <v>26.94946849499707</v>
      </c>
      <c r="CP48" s="35">
        <v>60.098287085959569</v>
      </c>
      <c r="CQ48" s="35">
        <v>45.833333333333329</v>
      </c>
      <c r="CR48" s="35">
        <v>84.286629668284974</v>
      </c>
      <c r="CS48" s="35">
        <v>65.945945723043963</v>
      </c>
      <c r="CT48" s="35">
        <v>28.895591193191763</v>
      </c>
      <c r="CU48" s="35">
        <v>88.705412416140035</v>
      </c>
      <c r="CV48" s="35">
        <v>13.186813186813188</v>
      </c>
      <c r="CW48" s="35">
        <v>56.443632566320737</v>
      </c>
      <c r="CX48" s="35">
        <v>86.15384615384616</v>
      </c>
      <c r="CY48" s="35">
        <v>87.255833335851577</v>
      </c>
      <c r="CZ48" s="35">
        <v>72.432432432432364</v>
      </c>
      <c r="DA48" s="35">
        <v>61.411729368937628</v>
      </c>
      <c r="DB48" s="35">
        <v>57.111785893135355</v>
      </c>
      <c r="DC48" s="35">
        <v>41.467808324461032</v>
      </c>
      <c r="DD48" s="35">
        <v>0</v>
      </c>
      <c r="DE48" s="35">
        <v>0</v>
      </c>
      <c r="DF48" s="35">
        <v>0</v>
      </c>
      <c r="DG48" s="35">
        <v>0</v>
      </c>
      <c r="DH48" s="35">
        <v>68.983842455935189</v>
      </c>
      <c r="DI48" s="35">
        <v>19.240025207311813</v>
      </c>
      <c r="DJ48" s="35">
        <v>36.737130653637493</v>
      </c>
      <c r="DK48" s="35">
        <v>59.74563777172979</v>
      </c>
      <c r="DL48" s="35">
        <v>63.742432985364303</v>
      </c>
      <c r="DM48" s="35">
        <v>58.373894441578067</v>
      </c>
      <c r="DN48" s="35">
        <v>47.347740667976431</v>
      </c>
      <c r="DO48" s="35">
        <v>60.065645514223199</v>
      </c>
      <c r="DP48" s="35">
        <v>30.578957267285382</v>
      </c>
      <c r="DQ48" s="35">
        <v>48.6223551977127</v>
      </c>
      <c r="DR48" s="35">
        <v>99.125679411405741</v>
      </c>
      <c r="DS48" s="35">
        <v>87.723349677557195</v>
      </c>
      <c r="DT48" s="35">
        <v>0</v>
      </c>
      <c r="DU48" s="35">
        <v>82.207999999999998</v>
      </c>
      <c r="DV48" s="35">
        <v>100</v>
      </c>
      <c r="DW48" s="35">
        <v>100</v>
      </c>
      <c r="DX48" s="35">
        <v>60.780193943333927</v>
      </c>
      <c r="DY48" s="35">
        <v>90.41935483870968</v>
      </c>
      <c r="DZ48" s="35">
        <v>86.363643140495427</v>
      </c>
      <c r="EA48" s="35">
        <v>96.774199521331639</v>
      </c>
      <c r="EB48" s="35">
        <v>70.342082469415047</v>
      </c>
      <c r="EC48" s="35">
        <v>5.9456925968280405</v>
      </c>
      <c r="ED48" s="35">
        <v>95</v>
      </c>
      <c r="EE48" s="35">
        <v>96.424923391215529</v>
      </c>
      <c r="EF48" s="35">
        <v>2.1521017639669942</v>
      </c>
      <c r="EG48" s="35">
        <v>19.126482179791584</v>
      </c>
      <c r="EH48" s="35">
        <v>3.8666631990329514</v>
      </c>
      <c r="EI48" s="35">
        <v>1.5486201357512532</v>
      </c>
      <c r="EJ48" s="35">
        <v>2.2518003315200517</v>
      </c>
      <c r="EK48" s="35">
        <v>6.251813065370265</v>
      </c>
      <c r="EL48" s="35">
        <v>13.987275359903611</v>
      </c>
      <c r="EM48" s="35">
        <v>11.148116945822546</v>
      </c>
      <c r="EN48" s="35">
        <v>0</v>
      </c>
      <c r="EO48" s="35">
        <v>68.505338078291842</v>
      </c>
      <c r="EP48" s="35">
        <v>4.3539784478066839</v>
      </c>
      <c r="EQ48" s="35">
        <v>121.91139653858713</v>
      </c>
      <c r="ER48" s="35">
        <v>87.07956895613367</v>
      </c>
      <c r="ES48" s="35">
        <v>111.02645041907043</v>
      </c>
      <c r="ET48" s="35">
        <v>32.65483835855013</v>
      </c>
      <c r="EU48" s="35">
        <v>41.362795254163494</v>
      </c>
      <c r="EV48" s="35">
        <v>75.309853094879401</v>
      </c>
      <c r="EW48" s="35">
        <v>-1.2098530948794064</v>
      </c>
      <c r="EX48" s="35">
        <v>71.42848208334199</v>
      </c>
      <c r="EY48" s="35">
        <v>13.434262430162789</v>
      </c>
      <c r="EZ48" s="35">
        <v>100</v>
      </c>
      <c r="FA48" s="35">
        <v>86.92</v>
      </c>
      <c r="FB48" s="35">
        <v>24</v>
      </c>
      <c r="FC48" s="35">
        <v>100</v>
      </c>
      <c r="FD48" s="35">
        <v>100</v>
      </c>
      <c r="FE48" s="35">
        <v>100</v>
      </c>
      <c r="FF48" s="35">
        <v>60.772982002320362</v>
      </c>
      <c r="FG48" s="35">
        <v>17.064274205931358</v>
      </c>
      <c r="FH48" s="35">
        <v>30.122463213013354</v>
      </c>
      <c r="FI48" s="35">
        <v>11.864234010000001</v>
      </c>
      <c r="FJ48" s="35">
        <v>25526.025951017742</v>
      </c>
      <c r="FK48" s="35">
        <v>27420.61363861979</v>
      </c>
      <c r="FL48" s="35">
        <v>30.53</v>
      </c>
      <c r="FM48" s="35">
        <v>45.64</v>
      </c>
      <c r="FN48" s="35">
        <v>29.92</v>
      </c>
      <c r="FO48" s="35">
        <v>32.011873715275271</v>
      </c>
      <c r="FP48" s="35">
        <v>0</v>
      </c>
      <c r="FQ48" s="35">
        <v>60</v>
      </c>
      <c r="FR48" s="26">
        <v>3857292.3172525731</v>
      </c>
      <c r="FS48" s="35">
        <v>0</v>
      </c>
      <c r="FT48" s="31">
        <v>0.34532771600248641</v>
      </c>
      <c r="FU48" s="35">
        <v>34.6</v>
      </c>
      <c r="FV48" s="35">
        <v>106</v>
      </c>
      <c r="FW48" s="35">
        <v>164.959309843082</v>
      </c>
      <c r="FX48" s="26">
        <v>537570</v>
      </c>
      <c r="FY48" s="35">
        <v>95.156074240719903</v>
      </c>
      <c r="FZ48" s="35">
        <v>99.311023622047244</v>
      </c>
      <c r="GA48" s="35">
        <v>99.852362204724415</v>
      </c>
      <c r="GB48" s="35">
        <v>95.556805399325086</v>
      </c>
      <c r="GC48" s="35">
        <v>92.013498312710908</v>
      </c>
      <c r="GD48" s="35">
        <v>48.632860056351433</v>
      </c>
      <c r="GE48" s="35">
        <v>84.607485646432394</v>
      </c>
      <c r="GF48" s="35">
        <v>393.9335332535104</v>
      </c>
      <c r="GG48" s="35">
        <v>68.099069228410627</v>
      </c>
      <c r="GH48" s="35">
        <v>86.410590022578248</v>
      </c>
      <c r="GI48" s="35">
        <v>79.375236559398587</v>
      </c>
      <c r="GJ48" s="35">
        <v>81.345133462677879</v>
      </c>
      <c r="GK48" s="35">
        <v>88.793294499121373</v>
      </c>
      <c r="GL48" s="35">
        <v>96.374073488446115</v>
      </c>
      <c r="GM48" s="35">
        <v>99.63818395826749</v>
      </c>
      <c r="GN48" s="35">
        <v>65.094435904031172</v>
      </c>
      <c r="GO48" s="35">
        <v>92.476106203225058</v>
      </c>
      <c r="GP48" s="35">
        <v>95.075827597591655</v>
      </c>
      <c r="GQ48" s="35">
        <v>96.38208743878694</v>
      </c>
      <c r="GR48" s="35">
        <v>95.018388498829822</v>
      </c>
      <c r="GS48" s="35">
        <v>92.925835582375996</v>
      </c>
      <c r="GT48" s="35">
        <v>93.757196904659779</v>
      </c>
      <c r="GU48" s="35">
        <v>52.699662542182224</v>
      </c>
      <c r="GV48" s="35">
        <v>21.569899448589037</v>
      </c>
      <c r="GW48" s="35">
        <v>12</v>
      </c>
      <c r="GX48" s="35">
        <v>89.763779527559052</v>
      </c>
      <c r="GY48" s="35">
        <v>39.454443194600671</v>
      </c>
      <c r="GZ48" s="35">
        <v>29.337739032620924</v>
      </c>
      <c r="HA48" s="35">
        <v>82.384586513199054</v>
      </c>
      <c r="HB48" s="35">
        <v>11.428571428571429</v>
      </c>
      <c r="HC48" s="35">
        <v>13.357019064124783</v>
      </c>
      <c r="HD48" s="35">
        <v>91.428571428571431</v>
      </c>
      <c r="HE48" s="35">
        <v>80.53954166754805</v>
      </c>
      <c r="HF48" s="35">
        <v>6.756756756756757</v>
      </c>
      <c r="HG48" s="35">
        <v>64.5476772616137</v>
      </c>
      <c r="HH48" s="35">
        <v>6.4791125465140773</v>
      </c>
      <c r="HI48" s="35">
        <v>42.457485710228283</v>
      </c>
      <c r="HJ48" s="35">
        <v>0</v>
      </c>
      <c r="HK48" s="35">
        <v>0</v>
      </c>
      <c r="HL48" s="35">
        <v>0</v>
      </c>
      <c r="HM48" s="35">
        <v>0</v>
      </c>
      <c r="HN48" s="35">
        <v>10.729866760995165</v>
      </c>
      <c r="HO48" s="35">
        <v>12.852257988444759</v>
      </c>
      <c r="HP48" s="35">
        <v>43.509020162716659</v>
      </c>
      <c r="HQ48" s="35">
        <v>80.768777266831734</v>
      </c>
      <c r="HR48" s="35">
        <v>12.225714285714286</v>
      </c>
      <c r="HS48" s="35">
        <v>13.134969325153374</v>
      </c>
      <c r="HT48" s="35">
        <v>90.4</v>
      </c>
      <c r="HU48" s="35">
        <v>118.9</v>
      </c>
      <c r="HV48" s="35">
        <v>24.271844660194176</v>
      </c>
      <c r="HW48" s="35">
        <v>52.103559870550164</v>
      </c>
      <c r="HX48" s="35">
        <v>99.649450806263147</v>
      </c>
      <c r="HY48" s="35">
        <v>90.278102360364571</v>
      </c>
      <c r="HZ48" s="35">
        <v>0</v>
      </c>
      <c r="IA48" s="35">
        <v>94.44</v>
      </c>
      <c r="IB48" s="35">
        <v>100</v>
      </c>
      <c r="IC48" s="35">
        <v>100</v>
      </c>
      <c r="ID48" s="35">
        <v>93.600000000000009</v>
      </c>
      <c r="IE48" s="35">
        <v>94.44</v>
      </c>
      <c r="IF48" s="35">
        <v>92.682929999999999</v>
      </c>
      <c r="IG48" s="35">
        <v>97.560980000000001</v>
      </c>
      <c r="IH48" s="35">
        <v>82.588951699999996</v>
      </c>
      <c r="II48" s="35">
        <v>48.790542092790872</v>
      </c>
      <c r="IJ48" s="35">
        <v>80</v>
      </c>
      <c r="IK48" s="26">
        <v>5482</v>
      </c>
      <c r="IL48" s="35">
        <v>0.11149740592760451</v>
      </c>
      <c r="IM48" s="35">
        <v>0.16713545521835677</v>
      </c>
      <c r="IN48" s="35">
        <v>-0.48197754579476071</v>
      </c>
      <c r="IO48" s="35">
        <v>0.22448979591836735</v>
      </c>
      <c r="IP48" s="35">
        <v>-0.26315789473684209</v>
      </c>
      <c r="IQ48" s="35">
        <v>60.643747999999903</v>
      </c>
      <c r="IR48" s="35">
        <v>112.45170399999979</v>
      </c>
      <c r="IS48" s="35">
        <v>63.472285999999798</v>
      </c>
      <c r="IT48" s="35">
        <v>138.32749999999999</v>
      </c>
      <c r="IU48" s="35">
        <v>115.59499999999998</v>
      </c>
    </row>
    <row r="49" spans="1:255">
      <c r="A49" s="34" t="s">
        <v>242</v>
      </c>
      <c r="B49" s="34" t="s">
        <v>28</v>
      </c>
      <c r="C49" s="35">
        <v>71.547501703412237</v>
      </c>
      <c r="D49" s="35" t="s">
        <v>566</v>
      </c>
      <c r="E49" s="35">
        <v>76.881278707300567</v>
      </c>
      <c r="F49" s="35">
        <v>78.37608754218158</v>
      </c>
      <c r="G49" s="35">
        <v>71.296648541709587</v>
      </c>
      <c r="H49" s="35">
        <v>74.059814242032189</v>
      </c>
      <c r="I49" s="35">
        <v>67.935334009920879</v>
      </c>
      <c r="J49" s="35">
        <v>60.735847177328608</v>
      </c>
      <c r="K49" s="35">
        <v>63.344006242160248</v>
      </c>
      <c r="L49" s="35">
        <v>82.364817619102297</v>
      </c>
      <c r="M49" s="35">
        <v>95.968468468468473</v>
      </c>
      <c r="N49" s="35">
        <v>85.037598191840402</v>
      </c>
      <c r="O49" s="35">
        <v>50.021835297151931</v>
      </c>
      <c r="P49" s="35">
        <v>84.550946425080056</v>
      </c>
      <c r="Q49" s="35">
        <v>88.237495322439813</v>
      </c>
      <c r="R49" s="35">
        <v>55.16164441219864</v>
      </c>
      <c r="S49" s="35">
        <v>92.871933110504443</v>
      </c>
      <c r="T49" s="35">
        <v>77.233277323583437</v>
      </c>
      <c r="U49" s="35">
        <v>71.3323602189746</v>
      </c>
      <c r="V49" s="35">
        <v>87.582782392261095</v>
      </c>
      <c r="W49" s="35">
        <v>66.144860384096361</v>
      </c>
      <c r="X49" s="35">
        <v>75.383550878546316</v>
      </c>
      <c r="Y49" s="35">
        <v>56.039688834669541</v>
      </c>
      <c r="Z49" s="35">
        <v>74.059814242032189</v>
      </c>
      <c r="AA49" s="35">
        <v>87.548940128587489</v>
      </c>
      <c r="AB49" s="35">
        <v>44.422278305585131</v>
      </c>
      <c r="AC49" s="35">
        <v>71.648559092210292</v>
      </c>
      <c r="AD49" s="35">
        <v>56.535942842236523</v>
      </c>
      <c r="AE49" s="35">
        <v>67.014944571365319</v>
      </c>
      <c r="AF49" s="35">
        <v>80.441339119540487</v>
      </c>
      <c r="AG49" s="35">
        <v>80.210447206653555</v>
      </c>
      <c r="AH49" s="35">
        <v>25.228112412557724</v>
      </c>
      <c r="AI49" s="35">
        <v>76.768981912774521</v>
      </c>
      <c r="AJ49" s="35">
        <v>79.33560047678931</v>
      </c>
      <c r="AK49" s="35">
        <v>41.447512604413653</v>
      </c>
      <c r="AL49" s="35">
        <v>61.321573742517742</v>
      </c>
      <c r="AM49" s="35">
        <v>82.863137068081656</v>
      </c>
      <c r="AN49" s="35">
        <v>42.376354897264299</v>
      </c>
      <c r="AO49" s="35">
        <v>72.719858663894811</v>
      </c>
      <c r="AP49" s="35">
        <v>64.187798633419973</v>
      </c>
      <c r="AQ49" s="35">
        <v>87.787790262700582</v>
      </c>
      <c r="AR49" s="35">
        <v>98.537926561129723</v>
      </c>
      <c r="AS49" s="35">
        <v>61.310572638261299</v>
      </c>
      <c r="AT49" s="35">
        <v>100</v>
      </c>
      <c r="AU49" s="35">
        <v>98.873873873873876</v>
      </c>
      <c r="AV49" s="35">
        <v>85.000000000000014</v>
      </c>
      <c r="AW49" s="35">
        <v>100</v>
      </c>
      <c r="AX49" s="35">
        <v>100</v>
      </c>
      <c r="AY49" s="35">
        <v>100</v>
      </c>
      <c r="AZ49" s="35">
        <v>81.833463822985806</v>
      </c>
      <c r="BA49" s="35">
        <v>89.290293499699231</v>
      </c>
      <c r="BB49" s="35">
        <v>54.064233636516946</v>
      </c>
      <c r="BC49" s="35">
        <v>100</v>
      </c>
      <c r="BD49" s="35">
        <v>29.649972244257171</v>
      </c>
      <c r="BE49" s="35">
        <v>23.260060244035735</v>
      </c>
      <c r="BF49" s="35">
        <v>97.155473403162873</v>
      </c>
      <c r="BG49" s="35">
        <v>100</v>
      </c>
      <c r="BH49" s="35">
        <v>64.533378697537913</v>
      </c>
      <c r="BI49" s="35">
        <v>73.670407002782341</v>
      </c>
      <c r="BJ49" s="35">
        <v>100</v>
      </c>
      <c r="BK49" s="35">
        <v>100</v>
      </c>
      <c r="BL49" s="35">
        <v>100</v>
      </c>
      <c r="BM49" s="35">
        <v>100</v>
      </c>
      <c r="BN49" s="35">
        <v>52.949981289759265</v>
      </c>
      <c r="BO49" s="35">
        <v>97.630769230769232</v>
      </c>
      <c r="BP49" s="35">
        <v>54.23627684964201</v>
      </c>
      <c r="BQ49" s="35">
        <v>45.304992144368555</v>
      </c>
      <c r="BR49" s="35">
        <v>23.474539424014761</v>
      </c>
      <c r="BS49" s="35">
        <v>77.421557576093036</v>
      </c>
      <c r="BT49" s="35">
        <v>98.398694296136696</v>
      </c>
      <c r="BU49" s="35">
        <v>99.552445417891434</v>
      </c>
      <c r="BV49" s="35">
        <v>89.133279312212821</v>
      </c>
      <c r="BW49" s="35">
        <v>99.853688950188257</v>
      </c>
      <c r="BX49" s="35">
        <v>100</v>
      </c>
      <c r="BY49" s="35">
        <v>91.43070974179868</v>
      </c>
      <c r="BZ49" s="35">
        <v>40.269122228951616</v>
      </c>
      <c r="CA49" s="35">
        <v>73.074790110356631</v>
      </c>
      <c r="CB49" s="35">
        <v>66.269562236638961</v>
      </c>
      <c r="CC49" s="35">
        <v>61.639393289256404</v>
      </c>
      <c r="CD49" s="35">
        <v>75.764972007232714</v>
      </c>
      <c r="CE49" s="35">
        <v>65.337280898569887</v>
      </c>
      <c r="CF49" s="35">
        <v>85.908162771792973</v>
      </c>
      <c r="CG49" s="35">
        <v>84.047534719722535</v>
      </c>
      <c r="CH49" s="35">
        <v>90.732272166477912</v>
      </c>
      <c r="CI49" s="35">
        <v>85.041078351793189</v>
      </c>
      <c r="CJ49" s="35">
        <v>91.471925829202675</v>
      </c>
      <c r="CK49" s="35">
        <v>85.778964113750192</v>
      </c>
      <c r="CL49" s="35">
        <v>100</v>
      </c>
      <c r="CM49" s="35">
        <v>89.775870728891675</v>
      </c>
      <c r="CN49" s="35">
        <v>73.814613228250579</v>
      </c>
      <c r="CO49" s="35">
        <v>64.688505999976329</v>
      </c>
      <c r="CP49" s="35">
        <v>50.412741818979413</v>
      </c>
      <c r="CQ49" s="35">
        <v>83.333333333333343</v>
      </c>
      <c r="CR49" s="35">
        <v>87.754346397045424</v>
      </c>
      <c r="CS49" s="35">
        <v>78.095456019654947</v>
      </c>
      <c r="CT49" s="35">
        <v>60.300850218938585</v>
      </c>
      <c r="CU49" s="35">
        <v>76.892148085131637</v>
      </c>
      <c r="CV49" s="35">
        <v>32.200357781753134</v>
      </c>
      <c r="CW49" s="35">
        <v>37.606499919020607</v>
      </c>
      <c r="CX49" s="35">
        <v>77.45974955277282</v>
      </c>
      <c r="CY49" s="35">
        <v>93.891577371251628</v>
      </c>
      <c r="CZ49" s="35">
        <v>65.673076923076877</v>
      </c>
      <c r="DA49" s="35">
        <v>62.614788431768091</v>
      </c>
      <c r="DB49" s="35">
        <v>86.583151935413767</v>
      </c>
      <c r="DC49" s="35">
        <v>88.514728321761211</v>
      </c>
      <c r="DD49" s="35">
        <v>40.677628456052588</v>
      </c>
      <c r="DE49" s="35">
        <v>10.566960642627663</v>
      </c>
      <c r="DF49" s="35">
        <v>83.951016077024747</v>
      </c>
      <c r="DG49" s="35">
        <v>42.493508046635519</v>
      </c>
      <c r="DH49" s="35">
        <v>66.198364722804072</v>
      </c>
      <c r="DI49" s="35">
        <v>68.54736617212123</v>
      </c>
      <c r="DJ49" s="35">
        <v>67.336889060467783</v>
      </c>
      <c r="DK49" s="35">
        <v>84.511616413448039</v>
      </c>
      <c r="DL49" s="35">
        <v>56.478934926713343</v>
      </c>
      <c r="DM49" s="35">
        <v>51.855427681759338</v>
      </c>
      <c r="DN49" s="35">
        <v>64.636542239685653</v>
      </c>
      <c r="DO49" s="35">
        <v>53.172866520787728</v>
      </c>
      <c r="DP49" s="35">
        <v>55.177057462012513</v>
      </c>
      <c r="DQ49" s="35">
        <v>59.011902466652991</v>
      </c>
      <c r="DR49" s="35">
        <v>99.436449333660889</v>
      </c>
      <c r="DS49" s="35">
        <v>93.596939150485937</v>
      </c>
      <c r="DT49" s="35">
        <v>27.852374444014316</v>
      </c>
      <c r="DU49" s="35">
        <v>66.623999999999981</v>
      </c>
      <c r="DV49" s="35">
        <v>96.487603305785086</v>
      </c>
      <c r="DW49" s="35">
        <v>73.73068432671073</v>
      </c>
      <c r="DX49" s="35">
        <v>92.977311191013072</v>
      </c>
      <c r="DY49" s="35">
        <v>72.387096774193537</v>
      </c>
      <c r="DZ49" s="35">
        <v>95.454553925619294</v>
      </c>
      <c r="EA49" s="35">
        <v>100</v>
      </c>
      <c r="EB49" s="35">
        <v>83.723065038201511</v>
      </c>
      <c r="EC49" s="35">
        <v>2.0850642761005704</v>
      </c>
      <c r="ED49" s="35">
        <v>100</v>
      </c>
      <c r="EE49" s="35">
        <v>100</v>
      </c>
      <c r="EF49" s="35">
        <v>4.7037646879372339</v>
      </c>
      <c r="EG49" s="35">
        <v>29.736304664288404</v>
      </c>
      <c r="EH49" s="35">
        <v>53.009395884063068</v>
      </c>
      <c r="EI49" s="35">
        <v>37.519624511173419</v>
      </c>
      <c r="EJ49" s="35">
        <v>1.171472315326503</v>
      </c>
      <c r="EK49" s="35">
        <v>79.924626395776713</v>
      </c>
      <c r="EL49" s="35">
        <v>53.586964516184111</v>
      </c>
      <c r="EM49" s="35">
        <v>75.720385710488614</v>
      </c>
      <c r="EN49" s="35">
        <v>84.873905657911905</v>
      </c>
      <c r="EO49" s="35">
        <v>89.739027283511277</v>
      </c>
      <c r="EP49" s="35">
        <v>10.587014673602337</v>
      </c>
      <c r="EQ49" s="35">
        <v>460.18223781258166</v>
      </c>
      <c r="ER49" s="35">
        <v>341.60767346823542</v>
      </c>
      <c r="ES49" s="35">
        <v>145.39500151747208</v>
      </c>
      <c r="ET49" s="35">
        <v>81.87291347585807</v>
      </c>
      <c r="EU49" s="35">
        <v>100.22373891010214</v>
      </c>
      <c r="EV49" s="35">
        <v>71.807610905867634</v>
      </c>
      <c r="EW49" s="35">
        <v>-0.31962712750819833</v>
      </c>
      <c r="EX49" s="35">
        <v>82.125270822968957</v>
      </c>
      <c r="EY49" s="35">
        <v>8.8973207625581772</v>
      </c>
      <c r="EZ49" s="35">
        <v>100</v>
      </c>
      <c r="FA49" s="35">
        <v>99</v>
      </c>
      <c r="FB49" s="35">
        <v>88.000000000000014</v>
      </c>
      <c r="FC49" s="35">
        <v>100</v>
      </c>
      <c r="FD49" s="35">
        <v>100</v>
      </c>
      <c r="FE49" s="35">
        <v>100</v>
      </c>
      <c r="FF49" s="35">
        <v>79.633351429923138</v>
      </c>
      <c r="FG49" s="35">
        <v>69.584885089544429</v>
      </c>
      <c r="FH49" s="35">
        <v>38.118143397938937</v>
      </c>
      <c r="FI49" s="35">
        <v>85.093409660000006</v>
      </c>
      <c r="FJ49" s="35">
        <v>41223.965155240927</v>
      </c>
      <c r="FK49" s="35">
        <v>58307.064477177926</v>
      </c>
      <c r="FL49" s="35">
        <v>5.39</v>
      </c>
      <c r="FM49" s="35">
        <v>100</v>
      </c>
      <c r="FN49" s="35">
        <v>9.94</v>
      </c>
      <c r="FO49" s="35">
        <v>20.109935227098219</v>
      </c>
      <c r="FP49" s="35">
        <v>1</v>
      </c>
      <c r="FQ49" s="35">
        <v>96.94</v>
      </c>
      <c r="FR49" s="26">
        <v>14604009.88590911</v>
      </c>
      <c r="FS49" s="35">
        <v>1</v>
      </c>
      <c r="FT49" s="31">
        <v>3.7420481476861673</v>
      </c>
      <c r="FU49" s="35">
        <v>10.7</v>
      </c>
      <c r="FV49" s="35">
        <v>77.099999999999994</v>
      </c>
      <c r="FW49" s="35">
        <v>201.05009518749901</v>
      </c>
      <c r="FX49" s="26">
        <v>4371765</v>
      </c>
      <c r="FY49" s="35">
        <v>89.739048620527441</v>
      </c>
      <c r="FZ49" s="35">
        <v>99.21410189002961</v>
      </c>
      <c r="GA49" s="35">
        <v>99.922517087749398</v>
      </c>
      <c r="GB49" s="35">
        <v>96.814898857127048</v>
      </c>
      <c r="GC49" s="35">
        <v>99.861637656695351</v>
      </c>
      <c r="GD49" s="35">
        <v>100</v>
      </c>
      <c r="GE49" s="35">
        <v>91.43070974179868</v>
      </c>
      <c r="GF49" s="35">
        <v>12758.135824340252</v>
      </c>
      <c r="GG49" s="35">
        <v>72.389561418397761</v>
      </c>
      <c r="GH49" s="35">
        <v>84.217402992369188</v>
      </c>
      <c r="GI49" s="35">
        <v>82.263926084735957</v>
      </c>
      <c r="GJ49" s="35">
        <v>75.764972007232714</v>
      </c>
      <c r="GK49" s="35">
        <v>77.531536867124686</v>
      </c>
      <c r="GL49" s="35">
        <v>96.839377159569253</v>
      </c>
      <c r="GM49" s="35">
        <v>95.248841631887203</v>
      </c>
      <c r="GN49" s="35">
        <v>93.172584573160506</v>
      </c>
      <c r="GO49" s="35">
        <v>93.528609767646628</v>
      </c>
      <c r="GP49" s="35">
        <v>95.439960442165258</v>
      </c>
      <c r="GQ49" s="35">
        <v>97.107948951820745</v>
      </c>
      <c r="GR49" s="35">
        <v>100</v>
      </c>
      <c r="GS49" s="35">
        <v>93.309920795855092</v>
      </c>
      <c r="GT49" s="35">
        <v>94.762849689596479</v>
      </c>
      <c r="GU49" s="35">
        <v>111.70268699670697</v>
      </c>
      <c r="GV49" s="35">
        <v>8.4932537762726437</v>
      </c>
      <c r="GW49" s="35">
        <v>21</v>
      </c>
      <c r="GX49" s="35">
        <v>91.258267150012458</v>
      </c>
      <c r="GY49" s="35">
        <v>45.490771231701579</v>
      </c>
      <c r="GZ49" s="35">
        <v>47.701801477709829</v>
      </c>
      <c r="HA49" s="35">
        <v>72.642707582466613</v>
      </c>
      <c r="HB49" s="35">
        <v>27.906976744186046</v>
      </c>
      <c r="HC49" s="35">
        <v>17.501670006680026</v>
      </c>
      <c r="HD49" s="35">
        <v>86.04651162790698</v>
      </c>
      <c r="HE49" s="35">
        <v>82.862052079938067</v>
      </c>
      <c r="HF49" s="35">
        <v>8.4134615384615383</v>
      </c>
      <c r="HG49" s="35">
        <v>65.267419561048371</v>
      </c>
      <c r="HH49" s="35">
        <v>7.7616420647566366</v>
      </c>
      <c r="HI49" s="35">
        <v>61.206977398480731</v>
      </c>
      <c r="HJ49" s="35">
        <v>203.17207900903915</v>
      </c>
      <c r="HK49" s="35">
        <v>16.571811181787748</v>
      </c>
      <c r="HL49" s="35">
        <v>100.43521928356209</v>
      </c>
      <c r="HM49" s="35">
        <v>356.71242048878469</v>
      </c>
      <c r="HN49" s="35">
        <v>10.336457984599933</v>
      </c>
      <c r="HO49" s="35">
        <v>39.546367592902577</v>
      </c>
      <c r="HP49" s="35">
        <v>71.476397723468367</v>
      </c>
      <c r="HQ49" s="35">
        <v>112.61298962169401</v>
      </c>
      <c r="HR49" s="35">
        <v>13.046485260770975</v>
      </c>
      <c r="HS49" s="35">
        <v>14.112723214285714</v>
      </c>
      <c r="HT49" s="35">
        <v>99.2</v>
      </c>
      <c r="HU49" s="35">
        <v>112.6</v>
      </c>
      <c r="HV49" s="35">
        <v>43.796423658872072</v>
      </c>
      <c r="HW49" s="35">
        <v>61.045392022008251</v>
      </c>
      <c r="HX49" s="35">
        <v>99.774050577909108</v>
      </c>
      <c r="HY49" s="35">
        <v>94.898757278178508</v>
      </c>
      <c r="HZ49" s="35">
        <v>21.239245676544712</v>
      </c>
      <c r="IA49" s="35">
        <v>89.57</v>
      </c>
      <c r="IB49" s="35">
        <v>99.83</v>
      </c>
      <c r="IC49" s="35">
        <v>99.227373068432669</v>
      </c>
      <c r="ID49" s="35">
        <v>98.499399759903966</v>
      </c>
      <c r="IE49" s="35">
        <v>88.85</v>
      </c>
      <c r="IF49" s="35">
        <v>97.560980000000001</v>
      </c>
      <c r="IG49" s="35">
        <v>100</v>
      </c>
      <c r="IH49" s="35">
        <v>89.333789350000004</v>
      </c>
      <c r="II49" s="35">
        <v>46.688557729244266</v>
      </c>
      <c r="IJ49" s="35">
        <v>82</v>
      </c>
      <c r="IK49" s="26">
        <v>5622</v>
      </c>
      <c r="IL49" s="35">
        <v>0.23823779193205946</v>
      </c>
      <c r="IM49" s="35">
        <v>0.80572750153050809</v>
      </c>
      <c r="IN49" s="35">
        <v>6.1017453391511305</v>
      </c>
      <c r="IO49" s="35">
        <v>28.666666666666668</v>
      </c>
      <c r="IP49" s="35">
        <v>-0.6166666666666667</v>
      </c>
      <c r="IQ49" s="35">
        <v>716.1356229999999</v>
      </c>
      <c r="IR49" s="35">
        <v>404.63235599999979</v>
      </c>
      <c r="IS49" s="35">
        <v>429.468526</v>
      </c>
      <c r="IT49" s="35">
        <v>95.024833333333333</v>
      </c>
      <c r="IU49" s="35">
        <v>102.17</v>
      </c>
    </row>
    <row r="50" spans="1:255">
      <c r="A50" s="34" t="s">
        <v>220</v>
      </c>
      <c r="B50" s="34" t="s">
        <v>8</v>
      </c>
      <c r="C50" s="35">
        <v>62.383991758658162</v>
      </c>
      <c r="D50" s="35" t="s">
        <v>189</v>
      </c>
      <c r="E50" s="35">
        <v>65.945698736307378</v>
      </c>
      <c r="F50" s="35">
        <v>68.124952463374939</v>
      </c>
      <c r="G50" s="35">
        <v>69.827840723012429</v>
      </c>
      <c r="H50" s="35">
        <v>77.766962614031698</v>
      </c>
      <c r="I50" s="35">
        <v>59.899838769407467</v>
      </c>
      <c r="J50" s="35">
        <v>32.738657245815141</v>
      </c>
      <c r="K50" s="35">
        <v>79.509499158648211</v>
      </c>
      <c r="L50" s="35">
        <v>70.304319560849848</v>
      </c>
      <c r="M50" s="35">
        <v>69.538288288288285</v>
      </c>
      <c r="N50" s="35">
        <v>50.506466931988591</v>
      </c>
      <c r="O50" s="35">
        <v>32.168222561457618</v>
      </c>
      <c r="P50" s="35">
        <v>93.647395916611657</v>
      </c>
      <c r="Q50" s="35">
        <v>33.064192928006065</v>
      </c>
      <c r="R50" s="35">
        <v>85.429414128361117</v>
      </c>
      <c r="S50" s="35">
        <v>97.817361834585739</v>
      </c>
      <c r="T50" s="35">
        <v>56.188840962546891</v>
      </c>
      <c r="U50" s="35">
        <v>63.508877140548911</v>
      </c>
      <c r="V50" s="35">
        <v>83.359694827933453</v>
      </c>
      <c r="W50" s="35">
        <v>39.19578422969677</v>
      </c>
      <c r="X50" s="35">
        <v>93.614453484968948</v>
      </c>
      <c r="Y50" s="35">
        <v>69.460393931914084</v>
      </c>
      <c r="Z50" s="35">
        <v>77.766962614031698</v>
      </c>
      <c r="AA50" s="35">
        <v>81.671752049331943</v>
      </c>
      <c r="AB50" s="35">
        <v>2.2917481109436921</v>
      </c>
      <c r="AC50" s="35">
        <v>66.74186534283119</v>
      </c>
      <c r="AD50" s="35">
        <v>62.746581812350044</v>
      </c>
      <c r="AE50" s="35">
        <v>67.237451347440924</v>
      </c>
      <c r="AF50" s="35">
        <v>78.70963395354697</v>
      </c>
      <c r="AG50" s="35">
        <v>67.345236493991862</v>
      </c>
      <c r="AH50" s="35">
        <v>4.713067214074397</v>
      </c>
      <c r="AI50" s="35">
        <v>26.157668029379167</v>
      </c>
      <c r="AJ50" s="35">
        <v>87.374755853182165</v>
      </c>
      <c r="AK50" s="35">
        <v>80.918805541742529</v>
      </c>
      <c r="AL50" s="35">
        <v>87.024670452180544</v>
      </c>
      <c r="AM50" s="35">
        <v>85.415131793974012</v>
      </c>
      <c r="AN50" s="35">
        <v>46.887373084009539</v>
      </c>
      <c r="AO50" s="35">
        <v>89.436258226800476</v>
      </c>
      <c r="AP50" s="35">
        <v>73.638893744079525</v>
      </c>
      <c r="AQ50" s="35">
        <v>93.748559716870091</v>
      </c>
      <c r="AR50" s="35">
        <v>74.878463550548389</v>
      </c>
      <c r="AS50" s="35">
        <v>42.58901412608455</v>
      </c>
      <c r="AT50" s="35">
        <v>66.666666666666657</v>
      </c>
      <c r="AU50" s="35">
        <v>86.486486486486484</v>
      </c>
      <c r="AV50" s="35">
        <v>25</v>
      </c>
      <c r="AW50" s="35">
        <v>66.666666666666657</v>
      </c>
      <c r="AX50" s="35">
        <v>100</v>
      </c>
      <c r="AY50" s="35">
        <v>100</v>
      </c>
      <c r="AZ50" s="35">
        <v>47.922711668782469</v>
      </c>
      <c r="BA50" s="35">
        <v>27.354336057304678</v>
      </c>
      <c r="BB50" s="35">
        <v>66.364479905404679</v>
      </c>
      <c r="BC50" s="35">
        <v>10.890807028451139</v>
      </c>
      <c r="BD50" s="35">
        <v>11.216194123880465</v>
      </c>
      <c r="BE50" s="35">
        <v>4.8510120694264742</v>
      </c>
      <c r="BF50" s="35">
        <v>80.437461491065932</v>
      </c>
      <c r="BG50" s="35">
        <v>87.070610687022892</v>
      </c>
      <c r="BH50" s="35">
        <v>87.620477218398392</v>
      </c>
      <c r="BI50" s="35">
        <v>99.898495761025359</v>
      </c>
      <c r="BJ50" s="35">
        <v>100</v>
      </c>
      <c r="BK50" s="35">
        <v>76.315412186379945</v>
      </c>
      <c r="BL50" s="35">
        <v>33.587489067508464</v>
      </c>
      <c r="BM50" s="35">
        <v>0</v>
      </c>
      <c r="BN50" s="35">
        <v>22.353870458135862</v>
      </c>
      <c r="BO50" s="35">
        <v>97.569230769230771</v>
      </c>
      <c r="BP50" s="35">
        <v>54.116945107398571</v>
      </c>
      <c r="BQ50" s="35">
        <v>94.299267095523447</v>
      </c>
      <c r="BR50" s="35">
        <v>95.732213541291685</v>
      </c>
      <c r="BS50" s="35">
        <v>95.421733011705669</v>
      </c>
      <c r="BT50" s="35">
        <v>96.974203718412738</v>
      </c>
      <c r="BU50" s="35">
        <v>99.567715963561582</v>
      </c>
      <c r="BV50" s="35">
        <v>97.403818361803175</v>
      </c>
      <c r="BW50" s="35">
        <v>99.71933811744546</v>
      </c>
      <c r="BX50" s="35">
        <v>57.582354221701863</v>
      </c>
      <c r="BY50" s="35">
        <v>100</v>
      </c>
      <c r="BZ50" s="35">
        <v>10.984168665938803</v>
      </c>
      <c r="CA50" s="35">
        <v>54.837894821504683</v>
      </c>
      <c r="CB50" s="35">
        <v>59.947472879109952</v>
      </c>
      <c r="CC50" s="35">
        <v>51.838817287627428</v>
      </c>
      <c r="CD50" s="35">
        <v>75.531668571388991</v>
      </c>
      <c r="CE50" s="35">
        <v>54.761533999715496</v>
      </c>
      <c r="CF50" s="35">
        <v>84.13587528394693</v>
      </c>
      <c r="CG50" s="35">
        <v>89.001606479164167</v>
      </c>
      <c r="CH50" s="35">
        <v>83.707907102767649</v>
      </c>
      <c r="CI50" s="35">
        <v>85.399827068693284</v>
      </c>
      <c r="CJ50" s="35">
        <v>93.520423714918095</v>
      </c>
      <c r="CK50" s="35">
        <v>78.80342392080351</v>
      </c>
      <c r="CL50" s="35">
        <v>89.02439024390236</v>
      </c>
      <c r="CM50" s="35">
        <v>86.896109423152637</v>
      </c>
      <c r="CN50" s="35">
        <v>60.523870670065897</v>
      </c>
      <c r="CO50" s="35">
        <v>41.861904719553209</v>
      </c>
      <c r="CP50" s="35">
        <v>46.558781302870429</v>
      </c>
      <c r="CQ50" s="35">
        <v>29.166666666666668</v>
      </c>
      <c r="CR50" s="35">
        <v>94.719542826112146</v>
      </c>
      <c r="CS50" s="35">
        <v>86.123817628794725</v>
      </c>
      <c r="CT50" s="35">
        <v>100</v>
      </c>
      <c r="CU50" s="35">
        <v>85.230413952639779</v>
      </c>
      <c r="CV50" s="35">
        <v>38.461538461538453</v>
      </c>
      <c r="CW50" s="35">
        <v>72.098341262196016</v>
      </c>
      <c r="CX50" s="35">
        <v>82.051282051282044</v>
      </c>
      <c r="CY50" s="35">
        <v>88.520027535920377</v>
      </c>
      <c r="CZ50" s="35">
        <v>71.958762886597796</v>
      </c>
      <c r="DA50" s="35">
        <v>72.82209741957692</v>
      </c>
      <c r="DB50" s="35">
        <v>79.361038615077476</v>
      </c>
      <c r="DC50" s="35">
        <v>83.982465483586424</v>
      </c>
      <c r="DD50" s="35">
        <v>4.3727434118587061</v>
      </c>
      <c r="DE50" s="35">
        <v>0</v>
      </c>
      <c r="DF50" s="35">
        <v>0</v>
      </c>
      <c r="DG50" s="35">
        <v>4.7942490319160624</v>
      </c>
      <c r="DH50" s="35">
        <v>65.988010488811881</v>
      </c>
      <c r="DI50" s="35">
        <v>65.079102092685034</v>
      </c>
      <c r="DJ50" s="35">
        <v>55.854281356117966</v>
      </c>
      <c r="DK50" s="35">
        <v>80.046067433709865</v>
      </c>
      <c r="DL50" s="35">
        <v>69.42956180439154</v>
      </c>
      <c r="DM50" s="35">
        <v>71.950681520206487</v>
      </c>
      <c r="DN50" s="35">
        <v>63.654223968565816</v>
      </c>
      <c r="DO50" s="35">
        <v>45.951859956236319</v>
      </c>
      <c r="DP50" s="35">
        <v>37.520514099523645</v>
      </c>
      <c r="DQ50" s="35">
        <v>64.291740870488894</v>
      </c>
      <c r="DR50" s="35">
        <v>100</v>
      </c>
      <c r="DS50" s="35">
        <v>87.421440443536</v>
      </c>
      <c r="DT50" s="35">
        <v>46.953561323656054</v>
      </c>
      <c r="DU50" s="35">
        <v>68.832000000000022</v>
      </c>
      <c r="DV50" s="35">
        <v>89.462809917355273</v>
      </c>
      <c r="DW50" s="35">
        <v>73.846153846153669</v>
      </c>
      <c r="DX50" s="35">
        <v>86.955593101000034</v>
      </c>
      <c r="DY50" s="35">
        <v>74.451612903225808</v>
      </c>
      <c r="DZ50" s="35">
        <v>81.81817842975228</v>
      </c>
      <c r="EA50" s="35">
        <v>90.322585338189143</v>
      </c>
      <c r="EB50" s="35">
        <v>39.627013303335978</v>
      </c>
      <c r="EC50" s="35">
        <v>9.8879115555950712</v>
      </c>
      <c r="ED50" s="35">
        <v>90</v>
      </c>
      <c r="EE50" s="35">
        <v>92.415730337078656</v>
      </c>
      <c r="EF50" s="35">
        <v>8.4964034208807266</v>
      </c>
      <c r="EG50" s="35">
        <v>13.442616629434214</v>
      </c>
      <c r="EH50" s="35">
        <v>1.5646250263189407</v>
      </c>
      <c r="EI50" s="35">
        <v>6.169099373810339E-2</v>
      </c>
      <c r="EJ50" s="35">
        <v>0</v>
      </c>
      <c r="EK50" s="35">
        <v>3.4992918346973254</v>
      </c>
      <c r="EL50" s="35">
        <v>14.433777732482591</v>
      </c>
      <c r="EM50" s="35">
        <v>0.35512642672407141</v>
      </c>
      <c r="EN50" s="35">
        <v>53.544035018946744</v>
      </c>
      <c r="EO50" s="35">
        <v>58.956109134045107</v>
      </c>
      <c r="EP50" s="35">
        <v>6.4683053040103493</v>
      </c>
      <c r="EQ50" s="35">
        <v>153.08322552824492</v>
      </c>
      <c r="ER50" s="35">
        <v>137.99051315222079</v>
      </c>
      <c r="ES50" s="35">
        <v>129.366106080207</v>
      </c>
      <c r="ET50" s="35">
        <v>75.46356188012075</v>
      </c>
      <c r="EU50" s="35">
        <v>38.809831824062094</v>
      </c>
      <c r="EV50" s="35">
        <v>74.686788683856804</v>
      </c>
      <c r="EW50" s="35">
        <v>0.38793833377263809</v>
      </c>
      <c r="EX50" s="35">
        <v>66.833393230992698</v>
      </c>
      <c r="EY50" s="35">
        <v>4.6923012093405347</v>
      </c>
      <c r="EZ50" s="35">
        <v>66.666666666666671</v>
      </c>
      <c r="FA50" s="35">
        <v>88</v>
      </c>
      <c r="FB50" s="35">
        <v>40</v>
      </c>
      <c r="FC50" s="35">
        <v>75</v>
      </c>
      <c r="FD50" s="35">
        <v>100</v>
      </c>
      <c r="FE50" s="35">
        <v>100</v>
      </c>
      <c r="FF50" s="35">
        <v>46.634298018350606</v>
      </c>
      <c r="FG50" s="35">
        <v>21.31752799373136</v>
      </c>
      <c r="FH50" s="35">
        <v>46.790467401635517</v>
      </c>
      <c r="FI50" s="35">
        <v>9.2673590400000005</v>
      </c>
      <c r="FJ50" s="35">
        <v>18898.729235230701</v>
      </c>
      <c r="FK50" s="35">
        <v>18486.622912462266</v>
      </c>
      <c r="FL50" s="35">
        <v>21.67</v>
      </c>
      <c r="FM50" s="35">
        <v>89.16</v>
      </c>
      <c r="FN50" s="35">
        <v>42.39</v>
      </c>
      <c r="FO50" s="35">
        <v>42.392829052998707</v>
      </c>
      <c r="FP50" s="35">
        <v>1</v>
      </c>
      <c r="FQ50" s="35">
        <v>80.42</v>
      </c>
      <c r="FR50" s="26">
        <v>5453076.1717219595</v>
      </c>
      <c r="FS50" s="35">
        <v>0</v>
      </c>
      <c r="FT50" s="31">
        <v>1.5797788309636653</v>
      </c>
      <c r="FU50" s="35">
        <v>10.9</v>
      </c>
      <c r="FV50" s="35">
        <v>77.3</v>
      </c>
      <c r="FW50" s="35">
        <v>119.681265645235</v>
      </c>
      <c r="FX50" s="26">
        <v>248334</v>
      </c>
      <c r="FY50" s="35">
        <v>97.526022024438078</v>
      </c>
      <c r="FZ50" s="35">
        <v>98.830894554231406</v>
      </c>
      <c r="GA50" s="35">
        <v>99.924573842208474</v>
      </c>
      <c r="GB50" s="35">
        <v>98.680042238648369</v>
      </c>
      <c r="GC50" s="35">
        <v>99.766178910846278</v>
      </c>
      <c r="GD50" s="35">
        <v>57.582354221701863</v>
      </c>
      <c r="GE50" s="35">
        <v>100</v>
      </c>
      <c r="GF50" s="35">
        <v>3480.0240978870202</v>
      </c>
      <c r="GG50" s="35">
        <v>59.987167800695914</v>
      </c>
      <c r="GH50" s="35">
        <v>81.259273919864384</v>
      </c>
      <c r="GI50" s="35">
        <v>80.616889635468112</v>
      </c>
      <c r="GJ50" s="35">
        <v>75.531668571388991</v>
      </c>
      <c r="GK50" s="35">
        <v>70.67631069158422</v>
      </c>
      <c r="GL50" s="35">
        <v>96.463347243089999</v>
      </c>
      <c r="GM50" s="35">
        <v>96.72432389011864</v>
      </c>
      <c r="GN50" s="35">
        <v>87.997825531763212</v>
      </c>
      <c r="GO50" s="35">
        <v>93.683808317182113</v>
      </c>
      <c r="GP50" s="35">
        <v>96.385701379838792</v>
      </c>
      <c r="GQ50" s="35">
        <v>95.689373083790372</v>
      </c>
      <c r="GR50" s="35">
        <v>97.949641607750067</v>
      </c>
      <c r="GS50" s="35">
        <v>91.979441247755503</v>
      </c>
      <c r="GT50" s="35">
        <v>92.104664148140756</v>
      </c>
      <c r="GU50" s="35">
        <v>76.014481822295977</v>
      </c>
      <c r="GV50" s="35">
        <v>3.2899456800245974</v>
      </c>
      <c r="GW50" s="35">
        <v>8</v>
      </c>
      <c r="GX50" s="35">
        <v>94.260069392065176</v>
      </c>
      <c r="GY50" s="35">
        <v>49.479559511238499</v>
      </c>
      <c r="GZ50" s="35">
        <v>70.91567355558908</v>
      </c>
      <c r="HA50" s="35">
        <v>79.51890829189314</v>
      </c>
      <c r="HB50" s="35">
        <v>33.333333333333329</v>
      </c>
      <c r="HC50" s="35">
        <v>9.9125827814569529</v>
      </c>
      <c r="HD50" s="35">
        <v>88.888888888888886</v>
      </c>
      <c r="HE50" s="35">
        <v>80.982009637572133</v>
      </c>
      <c r="HF50" s="35">
        <v>6.8728522336769755</v>
      </c>
      <c r="HG50" s="35">
        <v>71.374045801526719</v>
      </c>
      <c r="HH50" s="35">
        <v>7.4473514579304592</v>
      </c>
      <c r="HI50" s="35">
        <v>59.400745993359841</v>
      </c>
      <c r="HJ50" s="35">
        <v>21.840490797546014</v>
      </c>
      <c r="HK50" s="35">
        <v>0</v>
      </c>
      <c r="HL50" s="35">
        <v>0</v>
      </c>
      <c r="HM50" s="35">
        <v>40.24539877300613</v>
      </c>
      <c r="HN50" s="35">
        <v>10.30674846625767</v>
      </c>
      <c r="HO50" s="35">
        <v>37.668711656441722</v>
      </c>
      <c r="HP50" s="35">
        <v>60.981595092024541</v>
      </c>
      <c r="HQ50" s="35">
        <v>106.87116564417178</v>
      </c>
      <c r="HR50" s="35">
        <v>11.58307210031348</v>
      </c>
      <c r="HS50" s="35">
        <v>11.098484848484848</v>
      </c>
      <c r="HT50" s="35">
        <v>98.7</v>
      </c>
      <c r="HU50" s="35">
        <v>106</v>
      </c>
      <c r="HV50" s="35">
        <v>29.781659388646286</v>
      </c>
      <c r="HW50" s="35">
        <v>65.589519650655021</v>
      </c>
      <c r="HX50" s="35">
        <v>100</v>
      </c>
      <c r="HY50" s="35">
        <v>90.040595399188092</v>
      </c>
      <c r="HZ50" s="35">
        <v>35.805142083897159</v>
      </c>
      <c r="IA50" s="35">
        <v>90.26</v>
      </c>
      <c r="IB50" s="35">
        <v>99.49</v>
      </c>
      <c r="IC50" s="35">
        <v>99.230769230769226</v>
      </c>
      <c r="ID50" s="35">
        <v>97.583081570996981</v>
      </c>
      <c r="IE50" s="35">
        <v>89.49</v>
      </c>
      <c r="IF50" s="35">
        <v>90.243899999999996</v>
      </c>
      <c r="IG50" s="35">
        <v>92.682929999999999</v>
      </c>
      <c r="IH50" s="35">
        <v>67.106668999999997</v>
      </c>
      <c r="II50" s="35">
        <v>50.936949858727743</v>
      </c>
      <c r="IJ50" s="35">
        <v>78</v>
      </c>
      <c r="IK50" s="26">
        <v>5325</v>
      </c>
      <c r="IL50" s="35">
        <v>0.42661710037174722</v>
      </c>
      <c r="IM50" s="35">
        <v>-0.1749693573804938</v>
      </c>
      <c r="IN50" s="35">
        <v>-0.79038492510871317</v>
      </c>
      <c r="IO50" s="35">
        <v>-0.95122109638867236</v>
      </c>
      <c r="IP50" s="35">
        <v>-1</v>
      </c>
      <c r="IQ50" s="35">
        <v>36.153638000000001</v>
      </c>
      <c r="IR50" s="35">
        <v>115.74615800000001</v>
      </c>
      <c r="IS50" s="35">
        <v>2.2975119999999998</v>
      </c>
      <c r="IT50" s="35">
        <v>111.00933333333336</v>
      </c>
      <c r="IU50" s="35">
        <v>121.63249999999998</v>
      </c>
    </row>
    <row r="51" spans="1:255">
      <c r="A51" s="34" t="s">
        <v>280</v>
      </c>
      <c r="B51" s="34" t="s">
        <v>68</v>
      </c>
      <c r="C51" s="35">
        <v>64.60482553769485</v>
      </c>
      <c r="D51" s="35" t="s">
        <v>566</v>
      </c>
      <c r="E51" s="35">
        <v>62.778738419616353</v>
      </c>
      <c r="F51" s="35">
        <v>73.361200182271205</v>
      </c>
      <c r="G51" s="35">
        <v>61.124329316495661</v>
      </c>
      <c r="H51" s="35">
        <v>83.35334051468341</v>
      </c>
      <c r="I51" s="35">
        <v>65.734885076900369</v>
      </c>
      <c r="J51" s="35">
        <v>41.276459716202154</v>
      </c>
      <c r="K51" s="35">
        <v>77.064077194728682</v>
      </c>
      <c r="L51" s="35">
        <v>73.767998902663052</v>
      </c>
      <c r="M51" s="35">
        <v>65.596846846846844</v>
      </c>
      <c r="N51" s="35">
        <v>35.048962825423672</v>
      </c>
      <c r="O51" s="35">
        <v>46.100467844692865</v>
      </c>
      <c r="P51" s="35">
        <v>79.094076903343051</v>
      </c>
      <c r="Q51" s="35">
        <v>68.515687011171622</v>
      </c>
      <c r="R51" s="35">
        <v>61.54222390482763</v>
      </c>
      <c r="S51" s="35">
        <v>94.727673218777156</v>
      </c>
      <c r="T51" s="35">
        <v>68.659216594308376</v>
      </c>
      <c r="U51" s="35">
        <v>58.722126475354919</v>
      </c>
      <c r="V51" s="35">
        <v>77.576155209406664</v>
      </c>
      <c r="W51" s="35">
        <v>42.062234204378044</v>
      </c>
      <c r="X51" s="35">
        <v>63.628635344670506</v>
      </c>
      <c r="Y51" s="35">
        <v>63.632495348668151</v>
      </c>
      <c r="Z51" s="35">
        <v>83.35334051468341</v>
      </c>
      <c r="AA51" s="35">
        <v>91.376766293927446</v>
      </c>
      <c r="AB51" s="35">
        <v>3.632822458266201</v>
      </c>
      <c r="AC51" s="35">
        <v>77.486954563706334</v>
      </c>
      <c r="AD51" s="35">
        <v>61.481828821715233</v>
      </c>
      <c r="AE51" s="35">
        <v>71.71173163926629</v>
      </c>
      <c r="AF51" s="35">
        <v>88.719206684520742</v>
      </c>
      <c r="AG51" s="35">
        <v>79.814604160425688</v>
      </c>
      <c r="AH51" s="35">
        <v>9.2425333622941892</v>
      </c>
      <c r="AI51" s="35">
        <v>34.772241625886586</v>
      </c>
      <c r="AJ51" s="35">
        <v>91.964501574286089</v>
      </c>
      <c r="AK51" s="35">
        <v>75.98974429033332</v>
      </c>
      <c r="AL51" s="35">
        <v>88.593364016907145</v>
      </c>
      <c r="AM51" s="35">
        <v>84.709653664801763</v>
      </c>
      <c r="AN51" s="35">
        <v>36.254914472736232</v>
      </c>
      <c r="AO51" s="35">
        <v>84.872285149307558</v>
      </c>
      <c r="AP51" s="35">
        <v>72.936956203626409</v>
      </c>
      <c r="AQ51" s="35">
        <v>92.112038700310123</v>
      </c>
      <c r="AR51" s="35">
        <v>83.13202429620236</v>
      </c>
      <c r="AS51" s="35">
        <v>53.992308646509656</v>
      </c>
      <c r="AT51" s="35">
        <v>66.666666666666657</v>
      </c>
      <c r="AU51" s="35">
        <v>70.72072072072072</v>
      </c>
      <c r="AV51" s="35">
        <v>25</v>
      </c>
      <c r="AW51" s="35">
        <v>66.666666666666657</v>
      </c>
      <c r="AX51" s="35">
        <v>100</v>
      </c>
      <c r="AY51" s="35">
        <v>100</v>
      </c>
      <c r="AZ51" s="35">
        <v>49.45208684068259</v>
      </c>
      <c r="BA51" s="35">
        <v>3.6271469374531651</v>
      </c>
      <c r="BB51" s="35">
        <v>11.274773320531462</v>
      </c>
      <c r="BC51" s="35">
        <v>10.890807028451139</v>
      </c>
      <c r="BD51" s="35">
        <v>31.648612431462535</v>
      </c>
      <c r="BE51" s="35">
        <v>14.385385064415193</v>
      </c>
      <c r="BF51" s="35">
        <v>92.267406038200861</v>
      </c>
      <c r="BG51" s="35">
        <v>100</v>
      </c>
      <c r="BH51" s="35">
        <v>60.82663653132272</v>
      </c>
      <c r="BI51" s="35">
        <v>55.549671082049443</v>
      </c>
      <c r="BJ51" s="35">
        <v>100</v>
      </c>
      <c r="BK51" s="35">
        <v>56.129032258064527</v>
      </c>
      <c r="BL51" s="35">
        <v>57.944314620750205</v>
      </c>
      <c r="BM51" s="35">
        <v>100</v>
      </c>
      <c r="BN51" s="35">
        <v>59.989401165871747</v>
      </c>
      <c r="BO51" s="35">
        <v>97.569230769230771</v>
      </c>
      <c r="BP51" s="35">
        <v>49.940334128878284</v>
      </c>
      <c r="BQ51" s="35">
        <v>59.90621250570949</v>
      </c>
      <c r="BR51" s="35">
        <v>38.753118215491966</v>
      </c>
      <c r="BS51" s="35">
        <v>84.032806644092659</v>
      </c>
      <c r="BT51" s="35">
        <v>98.083488151070625</v>
      </c>
      <c r="BU51" s="35">
        <v>98.614748223391928</v>
      </c>
      <c r="BV51" s="35">
        <v>93.276068507158726</v>
      </c>
      <c r="BW51" s="35">
        <v>99.631254568171784</v>
      </c>
      <c r="BX51" s="35">
        <v>98.983611569650463</v>
      </c>
      <c r="BY51" s="35">
        <v>100</v>
      </c>
      <c r="BZ51" s="35">
        <v>6.9940382132746395</v>
      </c>
      <c r="CA51" s="35">
        <v>67.664489985671153</v>
      </c>
      <c r="CB51" s="35">
        <v>70.600013978023213</v>
      </c>
      <c r="CC51" s="35">
        <v>27.679957918592198</v>
      </c>
      <c r="CD51" s="35">
        <v>72.538823885968768</v>
      </c>
      <c r="CE51" s="35">
        <v>38.027597806962717</v>
      </c>
      <c r="CF51" s="35">
        <v>75.82187527691147</v>
      </c>
      <c r="CG51" s="35">
        <v>80.716638866718696</v>
      </c>
      <c r="CH51" s="35">
        <v>72.879918209902371</v>
      </c>
      <c r="CI51" s="35">
        <v>76.954898894356347</v>
      </c>
      <c r="CJ51" s="35">
        <v>84.622183413040091</v>
      </c>
      <c r="CK51" s="35">
        <v>73.929953803974868</v>
      </c>
      <c r="CL51" s="35">
        <v>86.88524590163928</v>
      </c>
      <c r="CM51" s="35">
        <v>70.933365660888299</v>
      </c>
      <c r="CN51" s="35">
        <v>73.687036924733377</v>
      </c>
      <c r="CO51" s="35">
        <v>46.574726831826155</v>
      </c>
      <c r="CP51" s="35">
        <v>37.945309114641312</v>
      </c>
      <c r="CQ51" s="35">
        <v>41.666666666666671</v>
      </c>
      <c r="CR51" s="35">
        <v>62.989689623792714</v>
      </c>
      <c r="CS51" s="35">
        <v>71.26857980473109</v>
      </c>
      <c r="CT51" s="35">
        <v>56.62763660548773</v>
      </c>
      <c r="CU51" s="35">
        <v>81.806728483389264</v>
      </c>
      <c r="CV51" s="35">
        <v>54.298642533936651</v>
      </c>
      <c r="CW51" s="35">
        <v>56.433660151102373</v>
      </c>
      <c r="CX51" s="35">
        <v>61.990950226244344</v>
      </c>
      <c r="CY51" s="35">
        <v>90.846136268883043</v>
      </c>
      <c r="CZ51" s="35">
        <v>71.468531468531253</v>
      </c>
      <c r="DA51" s="35">
        <v>87.745353806635947</v>
      </c>
      <c r="DB51" s="35">
        <v>91.336781275852502</v>
      </c>
      <c r="DC51" s="35">
        <v>91.416751312002404</v>
      </c>
      <c r="DD51" s="35">
        <v>4.9218437671492605</v>
      </c>
      <c r="DE51" s="35">
        <v>1.3390974462899283</v>
      </c>
      <c r="DF51" s="35">
        <v>0</v>
      </c>
      <c r="DG51" s="35">
        <v>8.2703486196256151</v>
      </c>
      <c r="DH51" s="35">
        <v>82.227692373612541</v>
      </c>
      <c r="DI51" s="35">
        <v>70.571822340106934</v>
      </c>
      <c r="DJ51" s="35">
        <v>71.445569991925936</v>
      </c>
      <c r="DK51" s="35">
        <v>85.702733549179939</v>
      </c>
      <c r="DL51" s="35">
        <v>67.853871932840448</v>
      </c>
      <c r="DM51" s="35">
        <v>62.430938420934176</v>
      </c>
      <c r="DN51" s="35">
        <v>55.795677799607077</v>
      </c>
      <c r="DO51" s="35">
        <v>59.846827133479209</v>
      </c>
      <c r="DP51" s="35">
        <v>68.476897365872418</v>
      </c>
      <c r="DQ51" s="35">
        <v>69.008855013923025</v>
      </c>
      <c r="DR51" s="35">
        <v>99.950335619293824</v>
      </c>
      <c r="DS51" s="35">
        <v>91.171672329677591</v>
      </c>
      <c r="DT51" s="35">
        <v>29.950897867564535</v>
      </c>
      <c r="DU51" s="35">
        <v>86.144000000000005</v>
      </c>
      <c r="DV51" s="35">
        <v>100</v>
      </c>
      <c r="DW51" s="35">
        <v>75.468975468975572</v>
      </c>
      <c r="DX51" s="35">
        <v>95.983057953628034</v>
      </c>
      <c r="DY51" s="35">
        <v>85.999999999999986</v>
      </c>
      <c r="DZ51" s="35">
        <v>95.454553925619294</v>
      </c>
      <c r="EA51" s="35">
        <v>100</v>
      </c>
      <c r="EB51" s="35">
        <v>81.348006760834252</v>
      </c>
      <c r="EC51" s="35">
        <v>2.0850642761005704</v>
      </c>
      <c r="ED51" s="35">
        <v>100</v>
      </c>
      <c r="EE51" s="35">
        <v>100</v>
      </c>
      <c r="EF51" s="35">
        <v>22.672031326789263</v>
      </c>
      <c r="EG51" s="35">
        <v>8.6964161596868763</v>
      </c>
      <c r="EH51" s="35">
        <v>6.8144460173189314</v>
      </c>
      <c r="EI51" s="35">
        <v>5.4627209297430204</v>
      </c>
      <c r="EJ51" s="35">
        <v>2.5670523779328587</v>
      </c>
      <c r="EK51" s="35">
        <v>14.535334972804034</v>
      </c>
      <c r="EL51" s="35">
        <v>17.065023069003775</v>
      </c>
      <c r="EM51" s="35">
        <v>9.0564430051561455</v>
      </c>
      <c r="EN51" s="35">
        <v>63.987325231935131</v>
      </c>
      <c r="EO51" s="35">
        <v>69.217081850533845</v>
      </c>
      <c r="EP51" s="35">
        <v>4.1168358000041172</v>
      </c>
      <c r="EQ51" s="35">
        <v>191.43286470019143</v>
      </c>
      <c r="ER51" s="35">
        <v>125.56349190012556</v>
      </c>
      <c r="ES51" s="35">
        <v>133.79716350013379</v>
      </c>
      <c r="ET51" s="35">
        <v>90.570387600090569</v>
      </c>
      <c r="EU51" s="35">
        <v>55.577283300055576</v>
      </c>
      <c r="EV51" s="35">
        <v>74.472950716473576</v>
      </c>
      <c r="EW51" s="35">
        <v>0.19367721415022743</v>
      </c>
      <c r="EX51" s="35">
        <v>72.167936984755585</v>
      </c>
      <c r="EY51" s="35">
        <v>7.2535770987542918</v>
      </c>
      <c r="EZ51" s="35">
        <v>66.666666666666671</v>
      </c>
      <c r="FA51" s="35">
        <v>74</v>
      </c>
      <c r="FB51" s="35">
        <v>40</v>
      </c>
      <c r="FC51" s="35">
        <v>75</v>
      </c>
      <c r="FD51" s="35">
        <v>100</v>
      </c>
      <c r="FE51" s="35">
        <v>100</v>
      </c>
      <c r="FF51" s="35">
        <v>48.122555570243605</v>
      </c>
      <c r="FG51" s="35">
        <v>2.8266745796554207</v>
      </c>
      <c r="FH51" s="35">
        <v>7.949311352505509</v>
      </c>
      <c r="FI51" s="35">
        <v>9.2673590400000005</v>
      </c>
      <c r="FJ51" s="35">
        <v>43644.527744591505</v>
      </c>
      <c r="FK51" s="35">
        <v>39110.336811304835</v>
      </c>
      <c r="FL51" s="35">
        <v>10.15</v>
      </c>
      <c r="FM51" s="35">
        <v>100</v>
      </c>
      <c r="FN51" s="35">
        <v>4.7300000000000004</v>
      </c>
      <c r="FO51" s="35">
        <v>4.7148967898437917</v>
      </c>
      <c r="FP51" s="35">
        <v>1</v>
      </c>
      <c r="FQ51" s="35">
        <v>66.34</v>
      </c>
      <c r="FR51" s="26">
        <v>8809186.2328563873</v>
      </c>
      <c r="FS51" s="35">
        <v>1</v>
      </c>
      <c r="FT51" s="31">
        <v>4.2395336512983572</v>
      </c>
      <c r="FU51" s="35">
        <v>10.9</v>
      </c>
      <c r="FV51" s="35">
        <v>84.3</v>
      </c>
      <c r="FW51" s="35">
        <v>176.80064539208001</v>
      </c>
      <c r="FX51" s="26">
        <v>3499883</v>
      </c>
      <c r="FY51" s="35">
        <v>92.599110781771031</v>
      </c>
      <c r="FZ51" s="35">
        <v>99.129307150796592</v>
      </c>
      <c r="GA51" s="35">
        <v>99.796220822526863</v>
      </c>
      <c r="GB51" s="35">
        <v>97.74916635791034</v>
      </c>
      <c r="GC51" s="35">
        <v>99.703593923675442</v>
      </c>
      <c r="GD51" s="35">
        <v>98.983611569650463</v>
      </c>
      <c r="GE51" s="35">
        <v>100</v>
      </c>
      <c r="GF51" s="35">
        <v>2215.8637821370494</v>
      </c>
      <c r="GG51" s="35">
        <v>68.710170235115115</v>
      </c>
      <c r="GH51" s="35">
        <v>86.24363743304697</v>
      </c>
      <c r="GI51" s="35">
        <v>76.556870923616557</v>
      </c>
      <c r="GJ51" s="35">
        <v>72.538823885968768</v>
      </c>
      <c r="GK51" s="35">
        <v>59.829330473023091</v>
      </c>
      <c r="GL51" s="35">
        <v>94.699348597444953</v>
      </c>
      <c r="GM51" s="35">
        <v>94.256793479625927</v>
      </c>
      <c r="GN51" s="35">
        <v>80.020985929137552</v>
      </c>
      <c r="GO51" s="35">
        <v>90.030441651752653</v>
      </c>
      <c r="GP51" s="35">
        <v>92.277603350826922</v>
      </c>
      <c r="GQ51" s="35">
        <v>94.698283231238051</v>
      </c>
      <c r="GR51" s="35">
        <v>97.550027130572033</v>
      </c>
      <c r="GS51" s="35">
        <v>84.60448830810671</v>
      </c>
      <c r="GT51" s="35">
        <v>94.737334073448082</v>
      </c>
      <c r="GU51" s="35">
        <v>83.382734346054093</v>
      </c>
      <c r="GV51" s="35">
        <v>-8.3392729864575905</v>
      </c>
      <c r="GW51" s="35">
        <v>11</v>
      </c>
      <c r="GX51" s="35">
        <v>80.585402000741013</v>
      </c>
      <c r="GY51" s="35">
        <v>42.098925527973321</v>
      </c>
      <c r="GZ51" s="35">
        <v>45.553908855131532</v>
      </c>
      <c r="HA51" s="35">
        <v>76.695545637525157</v>
      </c>
      <c r="HB51" s="35">
        <v>47.058823529411761</v>
      </c>
      <c r="HC51" s="35">
        <v>13.359213250517598</v>
      </c>
      <c r="HD51" s="35">
        <v>76.470588235294116</v>
      </c>
      <c r="HE51" s="35">
        <v>81.796147694109067</v>
      </c>
      <c r="HF51" s="35">
        <v>6.9930069930069934</v>
      </c>
      <c r="HG51" s="35">
        <v>80.302035456336171</v>
      </c>
      <c r="HH51" s="35">
        <v>7.9685096371369104</v>
      </c>
      <c r="HI51" s="35">
        <v>62.363513382935551</v>
      </c>
      <c r="HJ51" s="35">
        <v>24.58307597282273</v>
      </c>
      <c r="HK51" s="35">
        <v>2.1000617665225447</v>
      </c>
      <c r="HL51" s="35">
        <v>0</v>
      </c>
      <c r="HM51" s="35">
        <v>69.425571340333548</v>
      </c>
      <c r="HN51" s="35">
        <v>12.600370599135269</v>
      </c>
      <c r="HO51" s="35">
        <v>40.64237183446572</v>
      </c>
      <c r="HP51" s="35">
        <v>75.231624459542928</v>
      </c>
      <c r="HQ51" s="35">
        <v>114.14453366275478</v>
      </c>
      <c r="HR51" s="35">
        <v>11.76112412177986</v>
      </c>
      <c r="HS51" s="35">
        <v>12.526422764227643</v>
      </c>
      <c r="HT51" s="35">
        <v>94.7</v>
      </c>
      <c r="HU51" s="35">
        <v>118.7</v>
      </c>
      <c r="HV51" s="35">
        <v>54.353083434099162</v>
      </c>
      <c r="HW51" s="35">
        <v>69.64933494558646</v>
      </c>
      <c r="HX51" s="35">
        <v>99.980087614496213</v>
      </c>
      <c r="HY51" s="35">
        <v>92.990840302668261</v>
      </c>
      <c r="HZ51" s="35">
        <v>22.839506172839506</v>
      </c>
      <c r="IA51" s="35">
        <v>95.67</v>
      </c>
      <c r="IB51" s="35">
        <v>100</v>
      </c>
      <c r="IC51" s="35">
        <v>99.278499278499282</v>
      </c>
      <c r="ID51" s="35">
        <v>98.956780923994032</v>
      </c>
      <c r="IE51" s="35">
        <v>93.07</v>
      </c>
      <c r="IF51" s="35">
        <v>97.560980000000001</v>
      </c>
      <c r="IG51" s="35">
        <v>100</v>
      </c>
      <c r="IH51" s="35">
        <v>88.136614000000009</v>
      </c>
      <c r="II51" s="35">
        <v>46.688557729244266</v>
      </c>
      <c r="IJ51" s="35">
        <v>82</v>
      </c>
      <c r="IK51" s="26">
        <v>5622</v>
      </c>
      <c r="IL51" s="35">
        <v>1.1307165861513688</v>
      </c>
      <c r="IM51" s="35">
        <v>-0.46063727261775689</v>
      </c>
      <c r="IN51" s="35">
        <v>-8.7058823529411758E-2</v>
      </c>
      <c r="IO51" s="35">
        <v>3.3193588162762024</v>
      </c>
      <c r="IP51" s="35">
        <v>-0.16</v>
      </c>
      <c r="IQ51" s="35">
        <v>134.34503699999991</v>
      </c>
      <c r="IR51" s="35">
        <v>135.16042599999989</v>
      </c>
      <c r="IS51" s="35">
        <v>51.616658000000008</v>
      </c>
      <c r="IT51" s="35">
        <v>105.68116666666668</v>
      </c>
      <c r="IU51" s="35">
        <v>115.14499999999998</v>
      </c>
    </row>
    <row r="52" spans="1:255">
      <c r="A52" s="34" t="s">
        <v>278</v>
      </c>
      <c r="B52" s="34" t="s">
        <v>94</v>
      </c>
      <c r="C52" s="35">
        <v>57.061159626963864</v>
      </c>
      <c r="D52" s="35" t="s">
        <v>189</v>
      </c>
      <c r="E52" s="35">
        <v>59.551947170168297</v>
      </c>
      <c r="F52" s="35">
        <v>73.459284624586019</v>
      </c>
      <c r="G52" s="35">
        <v>60.757657741266272</v>
      </c>
      <c r="H52" s="35">
        <v>68.470707862818543</v>
      </c>
      <c r="I52" s="35">
        <v>49.057457411982838</v>
      </c>
      <c r="J52" s="35">
        <v>31.069902950961236</v>
      </c>
      <c r="K52" s="35">
        <v>77.553818215877172</v>
      </c>
      <c r="L52" s="35">
        <v>80.448739500820707</v>
      </c>
      <c r="M52" s="35">
        <v>66.430180180180187</v>
      </c>
      <c r="N52" s="35">
        <v>42.622276957074604</v>
      </c>
      <c r="O52" s="35">
        <v>30.93177250101223</v>
      </c>
      <c r="P52" s="35">
        <v>59.324895666044888</v>
      </c>
      <c r="Q52" s="35">
        <v>48.932938849832993</v>
      </c>
      <c r="R52" s="35">
        <v>82.939763066560417</v>
      </c>
      <c r="S52" s="35">
        <v>89.755895467898995</v>
      </c>
      <c r="T52" s="35">
        <v>72.208541114051712</v>
      </c>
      <c r="U52" s="35">
        <v>68.543900619377979</v>
      </c>
      <c r="V52" s="35">
        <v>79.051007503118086</v>
      </c>
      <c r="W52" s="35">
        <v>30.397940161442289</v>
      </c>
      <c r="X52" s="35">
        <v>60.715971983306595</v>
      </c>
      <c r="Y52" s="35">
        <v>65.079468439086384</v>
      </c>
      <c r="Z52" s="35">
        <v>68.470707862818543</v>
      </c>
      <c r="AA52" s="35">
        <v>68.087762693357362</v>
      </c>
      <c r="AB52" s="35">
        <v>0</v>
      </c>
      <c r="AC52" s="35">
        <v>36.36156970748906</v>
      </c>
      <c r="AD52" s="35">
        <v>42.795245649604027</v>
      </c>
      <c r="AE52" s="35">
        <v>63.560585380911341</v>
      </c>
      <c r="AF52" s="35">
        <v>83.539581040535211</v>
      </c>
      <c r="AG52" s="35">
        <v>68.200417151929969</v>
      </c>
      <c r="AH52" s="35">
        <v>4.4907893973602588</v>
      </c>
      <c r="AI52" s="35">
        <v>20.518502303593472</v>
      </c>
      <c r="AJ52" s="35">
        <v>86.126828479686026</v>
      </c>
      <c r="AK52" s="35">
        <v>82.932672783521483</v>
      </c>
      <c r="AL52" s="35">
        <v>93.676948000654306</v>
      </c>
      <c r="AM52" s="35">
        <v>81.493237561620234</v>
      </c>
      <c r="AN52" s="35">
        <v>24.962523261423932</v>
      </c>
      <c r="AO52" s="35">
        <v>96.130699208357072</v>
      </c>
      <c r="AP52" s="35">
        <v>65.609924899733429</v>
      </c>
      <c r="AQ52" s="35">
        <v>83.56556070019991</v>
      </c>
      <c r="AR52" s="35">
        <v>85.14741004646018</v>
      </c>
      <c r="AS52" s="35">
        <v>67.920801857710032</v>
      </c>
      <c r="AT52" s="35">
        <v>100</v>
      </c>
      <c r="AU52" s="35">
        <v>44.054054054054056</v>
      </c>
      <c r="AV52" s="35">
        <v>55.000000000000007</v>
      </c>
      <c r="AW52" s="35">
        <v>66.666666666666657</v>
      </c>
      <c r="AX52" s="35">
        <v>100</v>
      </c>
      <c r="AY52" s="35">
        <v>100</v>
      </c>
      <c r="AZ52" s="35">
        <v>43.486345820222695</v>
      </c>
      <c r="BA52" s="35">
        <v>19.955100707787448</v>
      </c>
      <c r="BB52" s="35">
        <v>38.779131228911758</v>
      </c>
      <c r="BC52" s="35">
        <v>10.890807028451139</v>
      </c>
      <c r="BD52" s="35">
        <v>10.397702356509994</v>
      </c>
      <c r="BE52" s="35">
        <v>3.6956229510040024</v>
      </c>
      <c r="BF52" s="35">
        <v>78.701992195522692</v>
      </c>
      <c r="BG52" s="35">
        <v>97.268606870229007</v>
      </c>
      <c r="BH52" s="35">
        <v>82.135067985861127</v>
      </c>
      <c r="BI52" s="35">
        <v>57.895907808089419</v>
      </c>
      <c r="BJ52" s="35">
        <v>0</v>
      </c>
      <c r="BK52" s="35">
        <v>67.025089605734763</v>
      </c>
      <c r="BL52" s="35">
        <v>78.706665793597196</v>
      </c>
      <c r="BM52" s="35">
        <v>0</v>
      </c>
      <c r="BN52" s="35">
        <v>50</v>
      </c>
      <c r="BO52" s="35">
        <v>98.4</v>
      </c>
      <c r="BP52" s="35">
        <v>55.668257756563243</v>
      </c>
      <c r="BQ52" s="35">
        <v>81.741988317245102</v>
      </c>
      <c r="BR52" s="35">
        <v>95.948806192433295</v>
      </c>
      <c r="BS52" s="35">
        <v>50.54332625241684</v>
      </c>
      <c r="BT52" s="35">
        <v>100</v>
      </c>
      <c r="BU52" s="35">
        <v>99.708255779957753</v>
      </c>
      <c r="BV52" s="35">
        <v>99.320063626656435</v>
      </c>
      <c r="BW52" s="35">
        <v>99.207831680463954</v>
      </c>
      <c r="BX52" s="35">
        <v>100</v>
      </c>
      <c r="BY52" s="35">
        <v>100</v>
      </c>
      <c r="BZ52" s="35">
        <v>16.625623342155123</v>
      </c>
      <c r="CA52" s="35">
        <v>69.225852914565195</v>
      </c>
      <c r="CB52" s="35">
        <v>80.374804714242714</v>
      </c>
      <c r="CC52" s="35">
        <v>48.340692439104949</v>
      </c>
      <c r="CD52" s="35">
        <v>81.622950530513378</v>
      </c>
      <c r="CE52" s="35">
        <v>50.544106141624844</v>
      </c>
      <c r="CF52" s="35">
        <v>81.154996976216893</v>
      </c>
      <c r="CG52" s="35">
        <v>59.598448374055259</v>
      </c>
      <c r="CH52" s="35">
        <v>82.179740198411594</v>
      </c>
      <c r="CI52" s="35">
        <v>81.98436108100023</v>
      </c>
      <c r="CJ52" s="35">
        <v>84.366329404377424</v>
      </c>
      <c r="CK52" s="35">
        <v>66.14255217899705</v>
      </c>
      <c r="CL52" s="35">
        <v>88.23529411764703</v>
      </c>
      <c r="CM52" s="35">
        <v>88.939783367894591</v>
      </c>
      <c r="CN52" s="35">
        <v>80.961551302561503</v>
      </c>
      <c r="CO52" s="35">
        <v>27.065681752263231</v>
      </c>
      <c r="CP52" s="35">
        <v>43.294805398730304</v>
      </c>
      <c r="CQ52" s="35">
        <v>20.833333333333336</v>
      </c>
      <c r="CR52" s="35">
        <v>72.418403439929463</v>
      </c>
      <c r="CS52" s="35">
        <v>67.872490641417897</v>
      </c>
      <c r="CT52" s="35">
        <v>41.85702186857241</v>
      </c>
      <c r="CU52" s="35">
        <v>82.703775677452697</v>
      </c>
      <c r="CV52" s="35">
        <v>36.057692307692307</v>
      </c>
      <c r="CW52" s="35">
        <v>51.652559617354399</v>
      </c>
      <c r="CX52" s="35">
        <v>89.90384615384616</v>
      </c>
      <c r="CY52" s="35">
        <v>91.056939922871521</v>
      </c>
      <c r="CZ52" s="35">
        <v>43.333333333333208</v>
      </c>
      <c r="DA52" s="35">
        <v>71.021850332250892</v>
      </c>
      <c r="DB52" s="35">
        <v>71.150281445925557</v>
      </c>
      <c r="DC52" s="35">
        <v>65.025243940789167</v>
      </c>
      <c r="DD52" s="35">
        <v>0</v>
      </c>
      <c r="DE52" s="35">
        <v>0</v>
      </c>
      <c r="DF52" s="35">
        <v>0</v>
      </c>
      <c r="DG52" s="35">
        <v>0</v>
      </c>
      <c r="DH52" s="35">
        <v>30.819784803842388</v>
      </c>
      <c r="DI52" s="35">
        <v>34.706390393667284</v>
      </c>
      <c r="DJ52" s="35">
        <v>28.276543176712497</v>
      </c>
      <c r="DK52" s="35">
        <v>51.643560455734061</v>
      </c>
      <c r="DL52" s="35">
        <v>46.395799332559392</v>
      </c>
      <c r="DM52" s="35">
        <v>31.721167067277957</v>
      </c>
      <c r="DN52" s="35">
        <v>72.495088408644406</v>
      </c>
      <c r="DO52" s="35">
        <v>20.568927789934349</v>
      </c>
      <c r="DP52" s="35">
        <v>54.993585053705296</v>
      </c>
      <c r="DQ52" s="35">
        <v>51.301253235093967</v>
      </c>
      <c r="DR52" s="35">
        <v>98.82351641553619</v>
      </c>
      <c r="DS52" s="35">
        <v>92.75294460349933</v>
      </c>
      <c r="DT52" s="35">
        <v>19.931627596721942</v>
      </c>
      <c r="DU52" s="35">
        <v>80.256</v>
      </c>
      <c r="DV52" s="35">
        <v>100</v>
      </c>
      <c r="DW52" s="35">
        <v>89.506172839506021</v>
      </c>
      <c r="DX52" s="35">
        <v>59.48411945994431</v>
      </c>
      <c r="DY52" s="35">
        <v>88.451612903225808</v>
      </c>
      <c r="DZ52" s="35">
        <v>75.000009318181213</v>
      </c>
      <c r="EA52" s="35">
        <v>90.322585338189143</v>
      </c>
      <c r="EB52" s="35">
        <v>40.723509743890105</v>
      </c>
      <c r="EC52" s="35">
        <v>15.865795855548171</v>
      </c>
      <c r="ED52" s="35">
        <v>92.5</v>
      </c>
      <c r="EE52" s="35">
        <v>94.790602655771195</v>
      </c>
      <c r="EF52" s="35">
        <v>5.6740405196284449</v>
      </c>
      <c r="EG52" s="35">
        <v>14.157188033828136</v>
      </c>
      <c r="EH52" s="35">
        <v>0.32914500189725227</v>
      </c>
      <c r="EI52" s="35">
        <v>0</v>
      </c>
      <c r="EJ52" s="35">
        <v>2.2935734314474607</v>
      </c>
      <c r="EK52" s="35">
        <v>2.4370177396721959</v>
      </c>
      <c r="EL52" s="35">
        <v>12.101148461474409</v>
      </c>
      <c r="EM52" s="35">
        <v>0.91657272235057208</v>
      </c>
      <c r="EN52" s="35">
        <v>34.480595844766704</v>
      </c>
      <c r="EO52" s="35">
        <v>52.657176749703474</v>
      </c>
      <c r="EP52" s="35">
        <v>7.1076573161485976</v>
      </c>
      <c r="EQ52" s="35">
        <v>137.41470811220623</v>
      </c>
      <c r="ER52" s="35">
        <v>85.291887793783175</v>
      </c>
      <c r="ES52" s="35">
        <v>153.99924184988626</v>
      </c>
      <c r="ET52" s="35">
        <v>106.61485974222896</v>
      </c>
      <c r="EU52" s="35">
        <v>14.215314632297195</v>
      </c>
      <c r="EV52" s="35">
        <v>72.240846874347767</v>
      </c>
      <c r="EW52" s="35">
        <v>-0.82082144998524598</v>
      </c>
      <c r="EX52" s="35">
        <v>73.470546100599535</v>
      </c>
      <c r="EY52" s="35">
        <v>10.382033859544926</v>
      </c>
      <c r="EZ52" s="35">
        <v>100</v>
      </c>
      <c r="FA52" s="35">
        <v>50.32</v>
      </c>
      <c r="FB52" s="35">
        <v>64</v>
      </c>
      <c r="FC52" s="35">
        <v>75</v>
      </c>
      <c r="FD52" s="35">
        <v>100</v>
      </c>
      <c r="FE52" s="35">
        <v>100</v>
      </c>
      <c r="FF52" s="35">
        <v>42.31720493459386</v>
      </c>
      <c r="FG52" s="35">
        <v>15.551224385955832</v>
      </c>
      <c r="FH52" s="35">
        <v>27.341337990089038</v>
      </c>
      <c r="FI52" s="35">
        <v>9.2673590400000005</v>
      </c>
      <c r="FJ52" s="35">
        <v>17907.449982230857</v>
      </c>
      <c r="FK52" s="35">
        <v>15987.411413949963</v>
      </c>
      <c r="FL52" s="35">
        <v>23.36</v>
      </c>
      <c r="FM52" s="35">
        <v>97.71</v>
      </c>
      <c r="FN52" s="35">
        <v>34.68</v>
      </c>
      <c r="FO52" s="35">
        <v>6.7082156450099433</v>
      </c>
      <c r="FP52" s="35">
        <v>0</v>
      </c>
      <c r="FQ52" s="35">
        <v>73.94</v>
      </c>
      <c r="FR52" s="26">
        <v>11670016.167844523</v>
      </c>
      <c r="FS52" s="35">
        <v>0</v>
      </c>
      <c r="FT52" s="31">
        <v>3.5335689045936398</v>
      </c>
      <c r="FU52" s="35">
        <v>8.1999999999999993</v>
      </c>
      <c r="FV52" s="35">
        <v>74.7</v>
      </c>
      <c r="FW52" s="35">
        <v>140.536173232766</v>
      </c>
      <c r="FX52" s="26">
        <v>235974</v>
      </c>
      <c r="FY52" s="35">
        <v>78.111380145278446</v>
      </c>
      <c r="FZ52" s="35">
        <v>99.644874899112182</v>
      </c>
      <c r="GA52" s="35">
        <v>99.943502824858754</v>
      </c>
      <c r="GB52" s="35">
        <v>99.112187247780469</v>
      </c>
      <c r="GC52" s="35">
        <v>99.402744148506855</v>
      </c>
      <c r="GD52" s="35">
        <v>100</v>
      </c>
      <c r="GE52" s="35">
        <v>100</v>
      </c>
      <c r="GF52" s="35">
        <v>5267.3599279757382</v>
      </c>
      <c r="GG52" s="35">
        <v>69.772008739834135</v>
      </c>
      <c r="GH52" s="35">
        <v>90.817298294076451</v>
      </c>
      <c r="GI52" s="35">
        <v>80.029012032289643</v>
      </c>
      <c r="GJ52" s="35">
        <v>81.622950530513378</v>
      </c>
      <c r="GK52" s="35">
        <v>67.942563172591647</v>
      </c>
      <c r="GL52" s="35">
        <v>95.830888102698026</v>
      </c>
      <c r="GM52" s="35">
        <v>87.967115632612121</v>
      </c>
      <c r="GN52" s="35">
        <v>86.872044705545207</v>
      </c>
      <c r="GO52" s="35">
        <v>92.206241033156559</v>
      </c>
      <c r="GP52" s="35">
        <v>92.159481866910596</v>
      </c>
      <c r="GQ52" s="35">
        <v>93.114603729107984</v>
      </c>
      <c r="GR52" s="35">
        <v>97.802230220071976</v>
      </c>
      <c r="GS52" s="35">
        <v>92.923639775961433</v>
      </c>
      <c r="GT52" s="35">
        <v>96.192257216801451</v>
      </c>
      <c r="GU52" s="35">
        <v>52.881355932203391</v>
      </c>
      <c r="GV52" s="35">
        <v>-1.1168125565952309</v>
      </c>
      <c r="GW52" s="35">
        <v>6</v>
      </c>
      <c r="GX52" s="35">
        <v>84.648910411622282</v>
      </c>
      <c r="GY52" s="35">
        <v>40.411622276029057</v>
      </c>
      <c r="GZ52" s="35">
        <v>36.91686844229217</v>
      </c>
      <c r="HA52" s="35">
        <v>77.435300959581284</v>
      </c>
      <c r="HB52" s="35">
        <v>31.25</v>
      </c>
      <c r="HC52" s="35">
        <v>14.411177644710579</v>
      </c>
      <c r="HD52" s="35">
        <v>93.75</v>
      </c>
      <c r="HE52" s="35">
        <v>81.869928973005031</v>
      </c>
      <c r="HF52" s="35">
        <v>13.888888888888888</v>
      </c>
      <c r="HG52" s="35">
        <v>70.297029702970292</v>
      </c>
      <c r="HH52" s="35">
        <v>7.0900372288766595</v>
      </c>
      <c r="HI52" s="35">
        <v>51.845771772530199</v>
      </c>
      <c r="HJ52" s="35">
        <v>0</v>
      </c>
      <c r="HK52" s="35">
        <v>0</v>
      </c>
      <c r="HL52" s="35">
        <v>0</v>
      </c>
      <c r="HM52" s="35">
        <v>0</v>
      </c>
      <c r="HN52" s="35">
        <v>5.3397410225604061</v>
      </c>
      <c r="HO52" s="35">
        <v>21.225470564677615</v>
      </c>
      <c r="HP52" s="35">
        <v>35.776264851154721</v>
      </c>
      <c r="HQ52" s="35">
        <v>70.351087972233344</v>
      </c>
      <c r="HR52" s="35">
        <v>14.185873605947956</v>
      </c>
      <c r="HS52" s="35">
        <v>17.1328125</v>
      </c>
      <c r="HT52" s="35">
        <v>103.2</v>
      </c>
      <c r="HU52" s="35">
        <v>82.8</v>
      </c>
      <c r="HV52" s="35">
        <v>43.650793650793652</v>
      </c>
      <c r="HW52" s="35">
        <v>54.409171075837747</v>
      </c>
      <c r="HX52" s="35">
        <v>99.528301886792448</v>
      </c>
      <c r="HY52" s="35">
        <v>94.234800838574429</v>
      </c>
      <c r="HZ52" s="35">
        <v>15.199161425576522</v>
      </c>
      <c r="IA52" s="35">
        <v>93.83</v>
      </c>
      <c r="IB52" s="35">
        <v>100</v>
      </c>
      <c r="IC52" s="35">
        <v>99.691358024691354</v>
      </c>
      <c r="ID52" s="35">
        <v>93.402777777777786</v>
      </c>
      <c r="IE52" s="35">
        <v>93.83</v>
      </c>
      <c r="IF52" s="35">
        <v>86.585369999999998</v>
      </c>
      <c r="IG52" s="35">
        <v>92.682929999999999</v>
      </c>
      <c r="IH52" s="35">
        <v>67.659370600000003</v>
      </c>
      <c r="II52" s="35">
        <v>54.191710038082277</v>
      </c>
      <c r="IJ52" s="35">
        <v>79</v>
      </c>
      <c r="IK52" s="26">
        <v>5418</v>
      </c>
      <c r="IL52" s="35">
        <v>0.28643112196955461</v>
      </c>
      <c r="IM52" s="35">
        <v>-0.13196019148400101</v>
      </c>
      <c r="IN52" s="35">
        <v>-0.95590396864282212</v>
      </c>
      <c r="IO52" s="35">
        <v>-1</v>
      </c>
      <c r="IP52" s="35">
        <v>-0.24948875255623723</v>
      </c>
      <c r="IQ52" s="35">
        <v>26.702226999999997</v>
      </c>
      <c r="IR52" s="35">
        <v>98.535185999999797</v>
      </c>
      <c r="IS52" s="35">
        <v>5.4797950000000002</v>
      </c>
      <c r="IT52" s="35">
        <v>120.73550000000002</v>
      </c>
      <c r="IU52" s="35">
        <v>125.61499999999998</v>
      </c>
    </row>
    <row r="53" spans="1:255">
      <c r="A53" s="34" t="s">
        <v>275</v>
      </c>
      <c r="B53" s="34" t="s">
        <v>63</v>
      </c>
      <c r="C53" s="35">
        <v>61.217041475097552</v>
      </c>
      <c r="D53" s="35" t="s">
        <v>189</v>
      </c>
      <c r="E53" s="35">
        <v>69.226469900984185</v>
      </c>
      <c r="F53" s="35">
        <v>72.331954738974588</v>
      </c>
      <c r="G53" s="35">
        <v>58.601434147375187</v>
      </c>
      <c r="H53" s="35">
        <v>68.853384102607734</v>
      </c>
      <c r="I53" s="35">
        <v>57.452490055356975</v>
      </c>
      <c r="J53" s="35">
        <v>40.83651590528666</v>
      </c>
      <c r="K53" s="35">
        <v>76.654551184564212</v>
      </c>
      <c r="L53" s="35">
        <v>77.398773949276404</v>
      </c>
      <c r="M53" s="35">
        <v>91.77927927927928</v>
      </c>
      <c r="N53" s="35">
        <v>49.959253894518</v>
      </c>
      <c r="O53" s="35">
        <v>38.084392228250167</v>
      </c>
      <c r="P53" s="35">
        <v>81.482568870017147</v>
      </c>
      <c r="Q53" s="35">
        <v>37.132327856120568</v>
      </c>
      <c r="R53" s="35">
        <v>86.61312861107595</v>
      </c>
      <c r="S53" s="35">
        <v>97.295299966629017</v>
      </c>
      <c r="T53" s="35">
        <v>68.287062522072844</v>
      </c>
      <c r="U53" s="35">
        <v>72.203789122054047</v>
      </c>
      <c r="V53" s="35">
        <v>79.188740005492392</v>
      </c>
      <c r="W53" s="35">
        <v>44.691485395795546</v>
      </c>
      <c r="X53" s="35">
        <v>43.572224174998645</v>
      </c>
      <c r="Y53" s="35">
        <v>53.350932038535284</v>
      </c>
      <c r="Z53" s="35">
        <v>68.853384102607734</v>
      </c>
      <c r="AA53" s="35">
        <v>70.229534134173917</v>
      </c>
      <c r="AB53" s="35">
        <v>0</v>
      </c>
      <c r="AC53" s="35">
        <v>63.073110098473919</v>
      </c>
      <c r="AD53" s="35">
        <v>49.667883494250731</v>
      </c>
      <c r="AE53" s="35">
        <v>65.862675831229467</v>
      </c>
      <c r="AF53" s="35">
        <v>95.881736774013788</v>
      </c>
      <c r="AG53" s="35">
        <v>69.146652680576096</v>
      </c>
      <c r="AH53" s="35">
        <v>14.703594570287418</v>
      </c>
      <c r="AI53" s="35">
        <v>38.65930046499647</v>
      </c>
      <c r="AJ53" s="35">
        <v>85.69723380952945</v>
      </c>
      <c r="AK53" s="35">
        <v>80.109663142715263</v>
      </c>
      <c r="AL53" s="35">
        <v>86.174799072732782</v>
      </c>
      <c r="AM53" s="35">
        <v>82.970111536563223</v>
      </c>
      <c r="AN53" s="35">
        <v>32.95373357292867</v>
      </c>
      <c r="AO53" s="35">
        <v>92.021765972915929</v>
      </c>
      <c r="AP53" s="35">
        <v>60.066738815480122</v>
      </c>
      <c r="AQ53" s="35">
        <v>97.97911704992525</v>
      </c>
      <c r="AR53" s="35">
        <v>92.711942999652095</v>
      </c>
      <c r="AS53" s="35">
        <v>69.569404214657865</v>
      </c>
      <c r="AT53" s="35">
        <v>66.666666666666657</v>
      </c>
      <c r="AU53" s="35">
        <v>87.117117117117118</v>
      </c>
      <c r="AV53" s="35">
        <v>80</v>
      </c>
      <c r="AW53" s="35">
        <v>100</v>
      </c>
      <c r="AX53" s="35">
        <v>100</v>
      </c>
      <c r="AY53" s="35">
        <v>100</v>
      </c>
      <c r="AZ53" s="35">
        <v>67.995865047825134</v>
      </c>
      <c r="BA53" s="35">
        <v>31.316666362808149</v>
      </c>
      <c r="BB53" s="35">
        <v>38.60316023531427</v>
      </c>
      <c r="BC53" s="35">
        <v>11.880577826642465</v>
      </c>
      <c r="BD53" s="35">
        <v>21.410940575380732</v>
      </c>
      <c r="BE53" s="35">
        <v>7.8658549222676983</v>
      </c>
      <c r="BF53" s="35">
        <v>84.976381187102078</v>
      </c>
      <c r="BG53" s="35">
        <v>100</v>
      </c>
      <c r="BH53" s="35">
        <v>72.565839169048402</v>
      </c>
      <c r="BI53" s="35">
        <v>53.364436311020171</v>
      </c>
      <c r="BJ53" s="35">
        <v>100</v>
      </c>
      <c r="BK53" s="35">
        <v>80.645161290322577</v>
      </c>
      <c r="BL53" s="35">
        <v>58.319461746975712</v>
      </c>
      <c r="BM53" s="35">
        <v>0</v>
      </c>
      <c r="BN53" s="35">
        <v>9.5646883871839936</v>
      </c>
      <c r="BO53" s="35">
        <v>96.769230769230774</v>
      </c>
      <c r="BP53" s="35">
        <v>52.14797136038186</v>
      </c>
      <c r="BQ53" s="35">
        <v>100</v>
      </c>
      <c r="BR53" s="35">
        <v>97.535312314691126</v>
      </c>
      <c r="BS53" s="35">
        <v>94.645049632815912</v>
      </c>
      <c r="BT53" s="35">
        <v>99.10043701876991</v>
      </c>
      <c r="BU53" s="35">
        <v>99.671347899494336</v>
      </c>
      <c r="BV53" s="35">
        <v>93.171906714038428</v>
      </c>
      <c r="BW53" s="35">
        <v>99.88775856802647</v>
      </c>
      <c r="BX53" s="35">
        <v>100</v>
      </c>
      <c r="BY53" s="35">
        <v>99.317572507921028</v>
      </c>
      <c r="BZ53" s="35">
        <v>5.5436150582974877</v>
      </c>
      <c r="CA53" s="35">
        <v>73.778685180476955</v>
      </c>
      <c r="CB53" s="35">
        <v>76.77430879692055</v>
      </c>
      <c r="CC53" s="35">
        <v>63.405695050730195</v>
      </c>
      <c r="CD53" s="35">
        <v>77.070782230029081</v>
      </c>
      <c r="CE53" s="35">
        <v>58.87807244905899</v>
      </c>
      <c r="CF53" s="35">
        <v>83.315191025108447</v>
      </c>
      <c r="CG53" s="35">
        <v>82.551493787074563</v>
      </c>
      <c r="CH53" s="35">
        <v>79.418178035200597</v>
      </c>
      <c r="CI53" s="35">
        <v>82.403074622684031</v>
      </c>
      <c r="CJ53" s="35">
        <v>88.917662106295239</v>
      </c>
      <c r="CK53" s="35">
        <v>76.543091445770486</v>
      </c>
      <c r="CL53" s="35">
        <v>77.419354838709651</v>
      </c>
      <c r="CM53" s="35">
        <v>85.27703216173532</v>
      </c>
      <c r="CN53" s="35">
        <v>60.980033046469316</v>
      </c>
      <c r="CO53" s="35">
        <v>54.698349777235656</v>
      </c>
      <c r="CP53" s="35">
        <v>50.209439743484282</v>
      </c>
      <c r="CQ53" s="35">
        <v>29.166666666666668</v>
      </c>
      <c r="CR53" s="35">
        <v>43.02056765952841</v>
      </c>
      <c r="CS53" s="35">
        <v>55.181117344927678</v>
      </c>
      <c r="CT53" s="35">
        <v>32.514987520539869</v>
      </c>
      <c r="CU53" s="35">
        <v>90.32680507721804</v>
      </c>
      <c r="CV53" s="35">
        <v>61.085972850678736</v>
      </c>
      <c r="CW53" s="35">
        <v>0</v>
      </c>
      <c r="CX53" s="35">
        <v>61.990950226244344</v>
      </c>
      <c r="CY53" s="35">
        <v>95.41606296888699</v>
      </c>
      <c r="CZ53" s="35">
        <v>43.917525773196054</v>
      </c>
      <c r="DA53" s="35">
        <v>67.226563565740179</v>
      </c>
      <c r="DB53" s="35">
        <v>67.892564322426139</v>
      </c>
      <c r="DC53" s="35">
        <v>72.566503945921696</v>
      </c>
      <c r="DD53" s="35">
        <v>0</v>
      </c>
      <c r="DE53" s="35">
        <v>0</v>
      </c>
      <c r="DF53" s="35">
        <v>0</v>
      </c>
      <c r="DG53" s="35">
        <v>0</v>
      </c>
      <c r="DH53" s="35">
        <v>78.245370746470954</v>
      </c>
      <c r="DI53" s="35">
        <v>56.303697597382687</v>
      </c>
      <c r="DJ53" s="35">
        <v>49.975803914935653</v>
      </c>
      <c r="DK53" s="35">
        <v>67.767568135106373</v>
      </c>
      <c r="DL53" s="35">
        <v>67.092346186268543</v>
      </c>
      <c r="DM53" s="35">
        <v>60.1001646922833</v>
      </c>
      <c r="DN53" s="35">
        <v>40.078585461689592</v>
      </c>
      <c r="DO53" s="35">
        <v>31.400437636761492</v>
      </c>
      <c r="DP53" s="35">
        <v>60.157148660368698</v>
      </c>
      <c r="DQ53" s="35">
        <v>47.870314010835521</v>
      </c>
      <c r="DR53" s="35">
        <v>100</v>
      </c>
      <c r="DS53" s="35">
        <v>90.064723908590665</v>
      </c>
      <c r="DT53" s="35">
        <v>31.221192576352419</v>
      </c>
      <c r="DU53" s="35">
        <v>91.711999999999989</v>
      </c>
      <c r="DV53" s="35">
        <v>100</v>
      </c>
      <c r="DW53" s="35">
        <v>100</v>
      </c>
      <c r="DX53" s="35">
        <v>87.696683870068952</v>
      </c>
      <c r="DY53" s="35">
        <v>100</v>
      </c>
      <c r="DZ53" s="35">
        <v>63.636356859504559</v>
      </c>
      <c r="EA53" s="35">
        <v>98.387099760665819</v>
      </c>
      <c r="EB53" s="35">
        <v>38.987955026428985</v>
      </c>
      <c r="EC53" s="35">
        <v>18.615695448093188</v>
      </c>
      <c r="ED53" s="35">
        <v>97.5</v>
      </c>
      <c r="EE53" s="35">
        <v>97.752808988764045</v>
      </c>
      <c r="EF53" s="35">
        <v>27.085405905972195</v>
      </c>
      <c r="EG53" s="35">
        <v>42.694084297446125</v>
      </c>
      <c r="EH53" s="35">
        <v>1.5244303411663849</v>
      </c>
      <c r="EI53" s="35">
        <v>0.4313770443990157</v>
      </c>
      <c r="EJ53" s="35">
        <v>1.7826752624533739</v>
      </c>
      <c r="EK53" s="35">
        <v>4.1716361274937395</v>
      </c>
      <c r="EL53" s="35">
        <v>18.934363032824798</v>
      </c>
      <c r="EM53" s="35">
        <v>0.23567885228521426</v>
      </c>
      <c r="EN53" s="35">
        <v>76.253756696720231</v>
      </c>
      <c r="EO53" s="35">
        <v>93.701067615658388</v>
      </c>
      <c r="EP53" s="35">
        <v>7.3277520288713438</v>
      </c>
      <c r="EQ53" s="35">
        <v>159.37860662795171</v>
      </c>
      <c r="ER53" s="35">
        <v>144.72310257020902</v>
      </c>
      <c r="ES53" s="35">
        <v>144.72310257020902</v>
      </c>
      <c r="ET53" s="35">
        <v>95.260776375327453</v>
      </c>
      <c r="EU53" s="35">
        <v>29.311008115485375</v>
      </c>
      <c r="EV53" s="35">
        <v>70.552172915809308</v>
      </c>
      <c r="EW53" s="35">
        <v>0.89012119352815944</v>
      </c>
      <c r="EX53" s="35">
        <v>78.359748865216261</v>
      </c>
      <c r="EY53" s="35">
        <v>10.752323819215611</v>
      </c>
      <c r="EZ53" s="35">
        <v>66.666666666666671</v>
      </c>
      <c r="FA53" s="35">
        <v>88.56</v>
      </c>
      <c r="FB53" s="35">
        <v>84</v>
      </c>
      <c r="FC53" s="35">
        <v>100</v>
      </c>
      <c r="FD53" s="35">
        <v>100</v>
      </c>
      <c r="FE53" s="35">
        <v>100</v>
      </c>
      <c r="FF53" s="35">
        <v>66.167779832071176</v>
      </c>
      <c r="FG53" s="35">
        <v>24.405414573432289</v>
      </c>
      <c r="FH53" s="35">
        <v>27.217269135013353</v>
      </c>
      <c r="FI53" s="35">
        <v>10.109588759999999</v>
      </c>
      <c r="FJ53" s="35">
        <v>31245.634909593857</v>
      </c>
      <c r="FK53" s="35">
        <v>25008.001557880081</v>
      </c>
      <c r="FL53" s="35">
        <v>17.25</v>
      </c>
      <c r="FM53" s="35">
        <v>100</v>
      </c>
      <c r="FN53" s="35">
        <v>21.23</v>
      </c>
      <c r="FO53" s="35">
        <v>2.858362185422493</v>
      </c>
      <c r="FP53" s="35">
        <v>1</v>
      </c>
      <c r="FQ53" s="35">
        <v>83.44</v>
      </c>
      <c r="FR53" s="26">
        <v>8860877.4945924021</v>
      </c>
      <c r="FS53" s="35">
        <v>0</v>
      </c>
      <c r="FT53" s="31">
        <v>0.67594970934162502</v>
      </c>
      <c r="FU53" s="35">
        <v>13.5</v>
      </c>
      <c r="FV53" s="35">
        <v>80.599999999999994</v>
      </c>
      <c r="FW53" s="35">
        <v>110.213588770074</v>
      </c>
      <c r="FX53" s="26">
        <v>145439</v>
      </c>
      <c r="FY53" s="35">
        <v>97.190024587284867</v>
      </c>
      <c r="FZ53" s="35">
        <v>99.402880224798039</v>
      </c>
      <c r="GA53" s="35">
        <v>99.938531787846856</v>
      </c>
      <c r="GB53" s="35">
        <v>97.725676150333683</v>
      </c>
      <c r="GC53" s="35">
        <v>99.885844748858446</v>
      </c>
      <c r="GD53" s="35">
        <v>100</v>
      </c>
      <c r="GE53" s="35">
        <v>99.317572507921028</v>
      </c>
      <c r="GF53" s="35">
        <v>1756.3381061424882</v>
      </c>
      <c r="GG53" s="35">
        <v>72.868260428668918</v>
      </c>
      <c r="GH53" s="35">
        <v>89.132612892440761</v>
      </c>
      <c r="GI53" s="35">
        <v>82.560762044282598</v>
      </c>
      <c r="GJ53" s="35">
        <v>77.070782230029081</v>
      </c>
      <c r="GK53" s="35">
        <v>73.34466143791451</v>
      </c>
      <c r="GL53" s="35">
        <v>96.289220959728411</v>
      </c>
      <c r="GM53" s="35">
        <v>94.803272419147561</v>
      </c>
      <c r="GN53" s="35">
        <v>84.837637518156143</v>
      </c>
      <c r="GO53" s="35">
        <v>92.387381010190353</v>
      </c>
      <c r="GP53" s="35">
        <v>94.260719894633866</v>
      </c>
      <c r="GQ53" s="35">
        <v>95.229702145896638</v>
      </c>
      <c r="GR53" s="35">
        <v>95.78169993852525</v>
      </c>
      <c r="GS53" s="35">
        <v>91.231410784669606</v>
      </c>
      <c r="GT53" s="35">
        <v>92.195897894351944</v>
      </c>
      <c r="GU53" s="35">
        <v>96.083596768528281</v>
      </c>
      <c r="GV53" s="35">
        <v>8.2187716348531303</v>
      </c>
      <c r="GW53" s="35">
        <v>8</v>
      </c>
      <c r="GX53" s="35">
        <v>71.979276431331229</v>
      </c>
      <c r="GY53" s="35">
        <v>34.106076571829995</v>
      </c>
      <c r="GZ53" s="35">
        <v>31.454162276080083</v>
      </c>
      <c r="HA53" s="35">
        <v>83.721677647436934</v>
      </c>
      <c r="HB53" s="35">
        <v>52.941176470588239</v>
      </c>
      <c r="HC53" s="35">
        <v>25.776061776061777</v>
      </c>
      <c r="HD53" s="35">
        <v>76.470588235294116</v>
      </c>
      <c r="HE53" s="35">
        <v>83.395622039110449</v>
      </c>
      <c r="HF53" s="35">
        <v>13.745704467353951</v>
      </c>
      <c r="HG53" s="35">
        <v>68.026460859977945</v>
      </c>
      <c r="HH53" s="35">
        <v>6.9482684908080374</v>
      </c>
      <c r="HI53" s="35">
        <v>54.851171313951767</v>
      </c>
      <c r="HJ53" s="35">
        <v>0</v>
      </c>
      <c r="HK53" s="35">
        <v>0</v>
      </c>
      <c r="HL53" s="35">
        <v>0</v>
      </c>
      <c r="HM53" s="35">
        <v>0</v>
      </c>
      <c r="HN53" s="35">
        <v>12.037924789602641</v>
      </c>
      <c r="HO53" s="35">
        <v>32.917865132630233</v>
      </c>
      <c r="HP53" s="35">
        <v>55.608820709491852</v>
      </c>
      <c r="HQ53" s="35">
        <v>91.083413231064242</v>
      </c>
      <c r="HR53" s="35">
        <v>11.847176079734218</v>
      </c>
      <c r="HS53" s="35">
        <v>12.87603305785124</v>
      </c>
      <c r="HT53" s="35">
        <v>86.7</v>
      </c>
      <c r="HU53" s="35">
        <v>92.7</v>
      </c>
      <c r="HV53" s="35">
        <v>47.749338040600179</v>
      </c>
      <c r="HW53" s="35">
        <v>51.456310679611647</v>
      </c>
      <c r="HX53" s="35">
        <v>100</v>
      </c>
      <c r="HY53" s="35">
        <v>92.120022434099837</v>
      </c>
      <c r="HZ53" s="35">
        <v>23.808188446438585</v>
      </c>
      <c r="IA53" s="35">
        <v>97.41</v>
      </c>
      <c r="IB53" s="35">
        <v>100</v>
      </c>
      <c r="IC53" s="35">
        <v>100</v>
      </c>
      <c r="ID53" s="35">
        <v>97.695852534562206</v>
      </c>
      <c r="IE53" s="35">
        <v>97.41</v>
      </c>
      <c r="IF53" s="35">
        <v>80.487799999999993</v>
      </c>
      <c r="IG53" s="35">
        <v>98.78049</v>
      </c>
      <c r="IH53" s="35">
        <v>66.78454434999999</v>
      </c>
      <c r="II53" s="35">
        <v>55.688939365707263</v>
      </c>
      <c r="IJ53" s="35">
        <v>81</v>
      </c>
      <c r="IK53" s="26">
        <v>5534</v>
      </c>
      <c r="IL53" s="35">
        <v>1.3499276710064063</v>
      </c>
      <c r="IM53" s="35">
        <v>1.5856401743100228</v>
      </c>
      <c r="IN53" s="35">
        <v>-0.79576986514019599</v>
      </c>
      <c r="IO53" s="35">
        <v>-0.65891132572431954</v>
      </c>
      <c r="IP53" s="35">
        <v>-0.41666666666666669</v>
      </c>
      <c r="IQ53" s="35">
        <v>42.135711999999899</v>
      </c>
      <c r="IR53" s="35">
        <v>148.95308399999982</v>
      </c>
      <c r="IS53" s="35">
        <v>1.620482</v>
      </c>
      <c r="IT53" s="35">
        <v>99.42283333333333</v>
      </c>
      <c r="IU53" s="35">
        <v>99.664999999999992</v>
      </c>
    </row>
    <row r="54" spans="1:255">
      <c r="A54" s="34" t="s">
        <v>272</v>
      </c>
      <c r="B54" s="34" t="s">
        <v>59</v>
      </c>
      <c r="C54" s="35">
        <v>60.963024575870264</v>
      </c>
      <c r="D54" s="35" t="s">
        <v>189</v>
      </c>
      <c r="E54" s="35">
        <v>67.966508037026244</v>
      </c>
      <c r="F54" s="35">
        <v>71.5173383558258</v>
      </c>
      <c r="G54" s="35">
        <v>60.991285445039281</v>
      </c>
      <c r="H54" s="35">
        <v>79.879784210449841</v>
      </c>
      <c r="I54" s="35">
        <v>52.078438688444564</v>
      </c>
      <c r="J54" s="35">
        <v>33.344792718435841</v>
      </c>
      <c r="K54" s="35">
        <v>80.649465299014267</v>
      </c>
      <c r="L54" s="35">
        <v>75.993754494134606</v>
      </c>
      <c r="M54" s="35">
        <v>79.138513513513516</v>
      </c>
      <c r="N54" s="35">
        <v>50.496611342827201</v>
      </c>
      <c r="O54" s="35">
        <v>38.45983200032294</v>
      </c>
      <c r="P54" s="35">
        <v>83.060871572344965</v>
      </c>
      <c r="Q54" s="35">
        <v>33.538192960436355</v>
      </c>
      <c r="R54" s="35">
        <v>81.720005221259711</v>
      </c>
      <c r="S54" s="35">
        <v>99.180348748099689</v>
      </c>
      <c r="T54" s="35">
        <v>71.63080649350745</v>
      </c>
      <c r="U54" s="35">
        <v>53.14906317316602</v>
      </c>
      <c r="V54" s="35">
        <v>63.692535639217304</v>
      </c>
      <c r="W54" s="35">
        <v>38.466811867545466</v>
      </c>
      <c r="X54" s="35">
        <v>70.902958763524211</v>
      </c>
      <c r="Y54" s="35">
        <v>78.74505778174337</v>
      </c>
      <c r="Z54" s="35">
        <v>79.879784210449841</v>
      </c>
      <c r="AA54" s="35">
        <v>28.209277392604676</v>
      </c>
      <c r="AB54" s="35">
        <v>5.1158540901009175</v>
      </c>
      <c r="AC54" s="35">
        <v>64.293718780249648</v>
      </c>
      <c r="AD54" s="35">
        <v>74.233477576851499</v>
      </c>
      <c r="AE54" s="35">
        <v>56.795901888832844</v>
      </c>
      <c r="AF54" s="35">
        <v>83.822402402027791</v>
      </c>
      <c r="AG54" s="35">
        <v>60.374919112614464</v>
      </c>
      <c r="AH54" s="35">
        <v>3.3945900170798056</v>
      </c>
      <c r="AI54" s="35">
        <v>36.264869025613244</v>
      </c>
      <c r="AJ54" s="35">
        <v>100</v>
      </c>
      <c r="AK54" s="35">
        <v>83.267961980299901</v>
      </c>
      <c r="AL54" s="35">
        <v>93.464907819437997</v>
      </c>
      <c r="AM54" s="35">
        <v>90.08780296416225</v>
      </c>
      <c r="AN54" s="35">
        <v>26.545328041240356</v>
      </c>
      <c r="AO54" s="35">
        <v>90.530790988945071</v>
      </c>
      <c r="AP54" s="35">
        <v>66.616551794351579</v>
      </c>
      <c r="AQ54" s="35">
        <v>90.922669854695286</v>
      </c>
      <c r="AR54" s="35">
        <v>78.009170151737521</v>
      </c>
      <c r="AS54" s="35">
        <v>44.420380669888623</v>
      </c>
      <c r="AT54" s="35">
        <v>100</v>
      </c>
      <c r="AU54" s="35">
        <v>91.554054054054063</v>
      </c>
      <c r="AV54" s="35">
        <v>25</v>
      </c>
      <c r="AW54" s="35">
        <v>100</v>
      </c>
      <c r="AX54" s="35">
        <v>100</v>
      </c>
      <c r="AY54" s="35">
        <v>100</v>
      </c>
      <c r="AZ54" s="35">
        <v>67.589964841333554</v>
      </c>
      <c r="BA54" s="35">
        <v>27.693736260629677</v>
      </c>
      <c r="BB54" s="35">
        <v>42.723693855031705</v>
      </c>
      <c r="BC54" s="35">
        <v>14.475661757141065</v>
      </c>
      <c r="BD54" s="35">
        <v>20.26225009723051</v>
      </c>
      <c r="BE54" s="35">
        <v>14.915972541651643</v>
      </c>
      <c r="BF54" s="35">
        <v>80.201273362086667</v>
      </c>
      <c r="BG54" s="35">
        <v>100</v>
      </c>
      <c r="BH54" s="35">
        <v>79.346118025868122</v>
      </c>
      <c r="BI54" s="35">
        <v>52.897368263511737</v>
      </c>
      <c r="BJ54" s="35">
        <v>100</v>
      </c>
      <c r="BK54" s="35">
        <v>61.806451612903224</v>
      </c>
      <c r="BL54" s="35">
        <v>44.046320228842198</v>
      </c>
      <c r="BM54" s="35">
        <v>0</v>
      </c>
      <c r="BN54" s="35">
        <v>28.299999999999997</v>
      </c>
      <c r="BO54" s="35">
        <v>95.292307692307688</v>
      </c>
      <c r="BP54" s="35">
        <v>49.343675417661103</v>
      </c>
      <c r="BQ54" s="35">
        <v>86.726419185710427</v>
      </c>
      <c r="BR54" s="35">
        <v>95.517618589359614</v>
      </c>
      <c r="BS54" s="35">
        <v>100</v>
      </c>
      <c r="BT54" s="35">
        <v>99.722668594273728</v>
      </c>
      <c r="BU54" s="35">
        <v>99.064199141301685</v>
      </c>
      <c r="BV54" s="35">
        <v>97.469661588878381</v>
      </c>
      <c r="BW54" s="35">
        <v>99.645214416044638</v>
      </c>
      <c r="BX54" s="35">
        <v>100</v>
      </c>
      <c r="BY54" s="35">
        <v>100</v>
      </c>
      <c r="BZ54" s="35">
        <v>14.892419480522378</v>
      </c>
      <c r="CA54" s="35">
        <v>40.425599170307159</v>
      </c>
      <c r="CB54" s="35">
        <v>41.191442577769088</v>
      </c>
      <c r="CC54" s="35">
        <v>21.257768007887684</v>
      </c>
      <c r="CD54" s="35">
        <v>65.074941806551735</v>
      </c>
      <c r="CE54" s="35">
        <v>70.923672013496414</v>
      </c>
      <c r="CF54" s="35">
        <v>80.020955462984062</v>
      </c>
      <c r="CG54" s="35">
        <v>58.240544418064346</v>
      </c>
      <c r="CH54" s="35">
        <v>83.239775299030001</v>
      </c>
      <c r="CI54" s="35">
        <v>62.758312925481086</v>
      </c>
      <c r="CJ54" s="35">
        <v>45.243474473323467</v>
      </c>
      <c r="CK54" s="35">
        <v>43.306269798527303</v>
      </c>
      <c r="CL54" s="35">
        <v>100</v>
      </c>
      <c r="CM54" s="35">
        <v>78.81222720746149</v>
      </c>
      <c r="CN54" s="35">
        <v>37.939680991850686</v>
      </c>
      <c r="CO54" s="35">
        <v>43.368653536238121</v>
      </c>
      <c r="CP54" s="35">
        <v>42.865115399731614</v>
      </c>
      <c r="CQ54" s="35">
        <v>29.166666666666668</v>
      </c>
      <c r="CR54" s="35">
        <v>75.096189648237086</v>
      </c>
      <c r="CS54" s="35">
        <v>82.350122244001298</v>
      </c>
      <c r="CT54" s="35">
        <v>55.262564398334234</v>
      </c>
      <c r="CU54" s="35">
        <v>89.886371650653388</v>
      </c>
      <c r="CV54" s="35">
        <v>88.757396449704146</v>
      </c>
      <c r="CW54" s="35">
        <v>61.188534032533084</v>
      </c>
      <c r="CX54" s="35">
        <v>75.147928994082832</v>
      </c>
      <c r="CY54" s="35">
        <v>89.111568373568886</v>
      </c>
      <c r="CZ54" s="35">
        <v>69.323308270676861</v>
      </c>
      <c r="DA54" s="35">
        <v>81.204475987103791</v>
      </c>
      <c r="DB54" s="35">
        <v>18.580526122131278</v>
      </c>
      <c r="DC54" s="35">
        <v>37.83802866307807</v>
      </c>
      <c r="DD54" s="35">
        <v>10.516622959390027</v>
      </c>
      <c r="DE54" s="35">
        <v>0</v>
      </c>
      <c r="DF54" s="35">
        <v>0</v>
      </c>
      <c r="DG54" s="35">
        <v>9.9467934010136396</v>
      </c>
      <c r="DH54" s="35">
        <v>75.464688172461351</v>
      </c>
      <c r="DI54" s="35">
        <v>58.657681125609486</v>
      </c>
      <c r="DJ54" s="35">
        <v>49.044009836460177</v>
      </c>
      <c r="DK54" s="35">
        <v>74.008495986467608</v>
      </c>
      <c r="DL54" s="35">
        <v>85.332086318907102</v>
      </c>
      <c r="DM54" s="35">
        <v>74.985856695183401</v>
      </c>
      <c r="DN54" s="35">
        <v>69.548133595284881</v>
      </c>
      <c r="DO54" s="35">
        <v>67.067833698030626</v>
      </c>
      <c r="DP54" s="35">
        <v>43.650080675856373</v>
      </c>
      <c r="DQ54" s="35">
        <v>46.08282695335653</v>
      </c>
      <c r="DR54" s="35">
        <v>100</v>
      </c>
      <c r="DS54" s="35">
        <v>94.246601814951305</v>
      </c>
      <c r="DT54" s="35">
        <v>0</v>
      </c>
      <c r="DU54" s="35">
        <v>85.023999999999972</v>
      </c>
      <c r="DV54" s="35">
        <v>100</v>
      </c>
      <c r="DW54" s="35">
        <v>71.063829787233928</v>
      </c>
      <c r="DX54" s="35">
        <v>72.508053190647061</v>
      </c>
      <c r="DY54" s="35">
        <v>90.516129032258078</v>
      </c>
      <c r="DZ54" s="35">
        <v>59.090910785123853</v>
      </c>
      <c r="EA54" s="35">
        <v>82.258070915712466</v>
      </c>
      <c r="EB54" s="35">
        <v>24.876560142825287</v>
      </c>
      <c r="EC54" s="35">
        <v>25.732859451024147</v>
      </c>
      <c r="ED54" s="35">
        <v>85</v>
      </c>
      <c r="EE54" s="35">
        <v>85.291113381001026</v>
      </c>
      <c r="EF54" s="35">
        <v>11.497236762474349</v>
      </c>
      <c r="EG54" s="35">
        <v>5.4172158526292886</v>
      </c>
      <c r="EH54" s="35">
        <v>5.8497470295392741E-2</v>
      </c>
      <c r="EI54" s="35">
        <v>0</v>
      </c>
      <c r="EJ54" s="35">
        <v>0</v>
      </c>
      <c r="EK54" s="35">
        <v>2.5961547872569</v>
      </c>
      <c r="EL54" s="35">
        <v>8.6973063479533188</v>
      </c>
      <c r="EM54" s="35">
        <v>7.6059680477397446E-2</v>
      </c>
      <c r="EN54" s="35">
        <v>76.253756696720231</v>
      </c>
      <c r="EO54" s="35">
        <v>93.701067615658388</v>
      </c>
      <c r="EP54" s="35">
        <v>0</v>
      </c>
      <c r="EQ54" s="35">
        <v>134.80605322664812</v>
      </c>
      <c r="ER54" s="35">
        <v>86.971647242998785</v>
      </c>
      <c r="ES54" s="35">
        <v>100.01739432944859</v>
      </c>
      <c r="ET54" s="35">
        <v>104.36597669159853</v>
      </c>
      <c r="EU54" s="35">
        <v>34.788658897199511</v>
      </c>
      <c r="EV54" s="35">
        <v>72.547505282900019</v>
      </c>
      <c r="EW54" s="35">
        <v>5.2494717099975219E-2</v>
      </c>
      <c r="EX54" s="35">
        <v>68.856870353037493</v>
      </c>
      <c r="EY54" s="35">
        <v>5.1036415430417037</v>
      </c>
      <c r="EZ54" s="35">
        <v>100</v>
      </c>
      <c r="FA54" s="35">
        <v>92.5</v>
      </c>
      <c r="FB54" s="35">
        <v>40</v>
      </c>
      <c r="FC54" s="35">
        <v>100</v>
      </c>
      <c r="FD54" s="35">
        <v>100</v>
      </c>
      <c r="FE54" s="35">
        <v>100</v>
      </c>
      <c r="FF54" s="35">
        <v>65.772792350434813</v>
      </c>
      <c r="FG54" s="35">
        <v>21.582026218813546</v>
      </c>
      <c r="FH54" s="35">
        <v>30.122463213013354</v>
      </c>
      <c r="FI54" s="35">
        <v>12.317834160000002</v>
      </c>
      <c r="FJ54" s="35">
        <v>29854.450435293096</v>
      </c>
      <c r="FK54" s="35">
        <v>40258.04566794225</v>
      </c>
      <c r="FL54" s="35">
        <v>21.9</v>
      </c>
      <c r="FM54" s="35">
        <v>100</v>
      </c>
      <c r="FN54" s="35">
        <v>30.76</v>
      </c>
      <c r="FO54" s="35">
        <v>2.461549904968777</v>
      </c>
      <c r="FP54" s="35">
        <v>1</v>
      </c>
      <c r="FQ54" s="35">
        <v>70.3</v>
      </c>
      <c r="FR54" s="26">
        <v>6894191.2469000006</v>
      </c>
      <c r="FS54" s="35">
        <v>0</v>
      </c>
      <c r="FT54" s="31">
        <v>2</v>
      </c>
      <c r="FU54" s="35">
        <v>18.3</v>
      </c>
      <c r="FV54" s="35">
        <v>85.3</v>
      </c>
      <c r="FW54" s="35">
        <v>132.258118172135</v>
      </c>
      <c r="FX54" s="26">
        <v>260580</v>
      </c>
      <c r="FY54" s="35">
        <v>99.506605124940322</v>
      </c>
      <c r="FZ54" s="35">
        <v>99.570268979786732</v>
      </c>
      <c r="GA54" s="35">
        <v>99.856756326595573</v>
      </c>
      <c r="GB54" s="35">
        <v>98.694890975648576</v>
      </c>
      <c r="GC54" s="35">
        <v>99.713512653191145</v>
      </c>
      <c r="GD54" s="35">
        <v>100</v>
      </c>
      <c r="GE54" s="35">
        <v>100</v>
      </c>
      <c r="GF54" s="35">
        <v>4718.2431592450857</v>
      </c>
      <c r="GG54" s="35">
        <v>50.185775580710377</v>
      </c>
      <c r="GH54" s="35">
        <v>72.483257735736487</v>
      </c>
      <c r="GI54" s="35">
        <v>75.47758937268604</v>
      </c>
      <c r="GJ54" s="35">
        <v>65.074941806551735</v>
      </c>
      <c r="GK54" s="35">
        <v>81.152649868798306</v>
      </c>
      <c r="GL54" s="35">
        <v>95.590276159980306</v>
      </c>
      <c r="GM54" s="35">
        <v>87.562688064192585</v>
      </c>
      <c r="GN54" s="35">
        <v>87.652958876629896</v>
      </c>
      <c r="GO54" s="35">
        <v>83.888846025255248</v>
      </c>
      <c r="GP54" s="35">
        <v>74.09742490069678</v>
      </c>
      <c r="GQ54" s="35">
        <v>88.470519084134125</v>
      </c>
      <c r="GR54" s="35">
        <v>100</v>
      </c>
      <c r="GS54" s="35">
        <v>88.244603941695217</v>
      </c>
      <c r="GT54" s="35">
        <v>87.587763289869613</v>
      </c>
      <c r="GU54" s="35">
        <v>78.370205315931884</v>
      </c>
      <c r="GV54" s="35">
        <v>-1.6969454981034138</v>
      </c>
      <c r="GW54" s="35">
        <v>8</v>
      </c>
      <c r="GX54" s="35">
        <v>85.802960369250357</v>
      </c>
      <c r="GY54" s="35">
        <v>47.604647461403786</v>
      </c>
      <c r="GZ54" s="35">
        <v>44.755689957026902</v>
      </c>
      <c r="HA54" s="35">
        <v>83.358471593765714</v>
      </c>
      <c r="HB54" s="35">
        <v>76.923076923076934</v>
      </c>
      <c r="HC54" s="35">
        <v>12.313019390581717</v>
      </c>
      <c r="HD54" s="35">
        <v>84.615384615384613</v>
      </c>
      <c r="HE54" s="35">
        <v>81.189048930749109</v>
      </c>
      <c r="HF54" s="35">
        <v>7.518796992481203</v>
      </c>
      <c r="HG54" s="35">
        <v>76.388888888888886</v>
      </c>
      <c r="HH54" s="35">
        <v>4.8023162296927779</v>
      </c>
      <c r="HI54" s="35">
        <v>41.010918674698793</v>
      </c>
      <c r="HJ54" s="35">
        <v>52.527254707631315</v>
      </c>
      <c r="HK54" s="35">
        <v>0</v>
      </c>
      <c r="HL54" s="35">
        <v>0</v>
      </c>
      <c r="HM54" s="35">
        <v>83.498513379583756</v>
      </c>
      <c r="HN54" s="35">
        <v>11.645193260654112</v>
      </c>
      <c r="HO54" s="35">
        <v>34.192269573835482</v>
      </c>
      <c r="HP54" s="35">
        <v>54.757185332011893</v>
      </c>
      <c r="HQ54" s="35">
        <v>99.108027750247771</v>
      </c>
      <c r="HR54" s="35">
        <v>9.7860962566844911</v>
      </c>
      <c r="HS54" s="35">
        <v>10.643216080402009</v>
      </c>
      <c r="HT54" s="35">
        <v>101.7</v>
      </c>
      <c r="HU54" s="35">
        <v>125.3</v>
      </c>
      <c r="HV54" s="35">
        <v>34.646962233169134</v>
      </c>
      <c r="HW54" s="35">
        <v>49.917898193760266</v>
      </c>
      <c r="HX54" s="35">
        <v>100</v>
      </c>
      <c r="HY54" s="35">
        <v>95.409836065573771</v>
      </c>
      <c r="HZ54" s="35">
        <v>0</v>
      </c>
      <c r="IA54" s="35">
        <v>95.32</v>
      </c>
      <c r="IB54" s="35">
        <v>100</v>
      </c>
      <c r="IC54" s="35">
        <v>99.148936170212764</v>
      </c>
      <c r="ID54" s="35">
        <v>95.384615384615387</v>
      </c>
      <c r="IE54" s="35">
        <v>94.47</v>
      </c>
      <c r="IF54" s="35">
        <v>78.048779999999994</v>
      </c>
      <c r="IG54" s="35">
        <v>86.585369999999998</v>
      </c>
      <c r="IH54" s="35">
        <v>59.671534000000001</v>
      </c>
      <c r="II54" s="35">
        <v>59.563999641941948</v>
      </c>
      <c r="IJ54" s="35">
        <v>76</v>
      </c>
      <c r="IK54" s="26">
        <v>5046</v>
      </c>
      <c r="IL54" s="35">
        <v>0.57566765578635015</v>
      </c>
      <c r="IM54" s="35">
        <v>-0.6580082689196477</v>
      </c>
      <c r="IN54" s="35">
        <v>-0.99216300940438873</v>
      </c>
      <c r="IO54" s="35">
        <v>-1</v>
      </c>
      <c r="IP54" s="35">
        <v>-1</v>
      </c>
      <c r="IQ54" s="35">
        <v>28.118122999999901</v>
      </c>
      <c r="IR54" s="35">
        <v>73.4204229999999</v>
      </c>
      <c r="IS54" s="35">
        <v>0.71575899999999992</v>
      </c>
      <c r="IT54" s="35">
        <v>99.42283333333333</v>
      </c>
      <c r="IU54" s="35">
        <v>99.664999999999992</v>
      </c>
    </row>
    <row r="55" spans="1:255">
      <c r="A55" s="34" t="s">
        <v>221</v>
      </c>
      <c r="B55" s="34" t="s">
        <v>95</v>
      </c>
      <c r="C55" s="35">
        <v>70.105362999305726</v>
      </c>
      <c r="D55" s="35" t="s">
        <v>566</v>
      </c>
      <c r="E55" s="35">
        <v>73.860642547011906</v>
      </c>
      <c r="F55" s="35">
        <v>77.267529361140006</v>
      </c>
      <c r="G55" s="35">
        <v>66.70567813690586</v>
      </c>
      <c r="H55" s="35">
        <v>82.888409905126451</v>
      </c>
      <c r="I55" s="35">
        <v>61.221827435093481</v>
      </c>
      <c r="J55" s="35">
        <v>58.688090610556742</v>
      </c>
      <c r="K55" s="35">
        <v>77.079135191483843</v>
      </c>
      <c r="L55" s="35">
        <v>77.045161999215267</v>
      </c>
      <c r="M55" s="35">
        <v>83.327702702702695</v>
      </c>
      <c r="N55" s="35">
        <v>49.742321663322002</v>
      </c>
      <c r="O55" s="35">
        <v>74.820924339502525</v>
      </c>
      <c r="P55" s="35">
        <v>81.148609385845134</v>
      </c>
      <c r="Q55" s="35">
        <v>75.945296642187216</v>
      </c>
      <c r="R55" s="35">
        <v>64.714727685723616</v>
      </c>
      <c r="S55" s="35">
        <v>93.450912386985507</v>
      </c>
      <c r="T55" s="35">
        <v>74.959180729663728</v>
      </c>
      <c r="U55" s="35">
        <v>69.775798520587273</v>
      </c>
      <c r="V55" s="35">
        <v>84.501062440535762</v>
      </c>
      <c r="W55" s="35">
        <v>43.777122499056468</v>
      </c>
      <c r="X55" s="35">
        <v>67.319634502957953</v>
      </c>
      <c r="Y55" s="35">
        <v>68.154772721391765</v>
      </c>
      <c r="Z55" s="35">
        <v>82.888409905126451</v>
      </c>
      <c r="AA55" s="35">
        <v>70.247974962085721</v>
      </c>
      <c r="AB55" s="35">
        <v>2.512065392210852</v>
      </c>
      <c r="AC55" s="35">
        <v>63.516049013626976</v>
      </c>
      <c r="AD55" s="35">
        <v>66.711327441106747</v>
      </c>
      <c r="AE55" s="35">
        <v>81.608751137185706</v>
      </c>
      <c r="AF55" s="35">
        <v>82.734796664344827</v>
      </c>
      <c r="AG55" s="35">
        <v>81.947984625896069</v>
      </c>
      <c r="AH55" s="35">
        <v>44.960755883689608</v>
      </c>
      <c r="AI55" s="35">
        <v>49.155531322084556</v>
      </c>
      <c r="AJ55" s="35">
        <v>100</v>
      </c>
      <c r="AK55" s="35">
        <v>83.448758747154855</v>
      </c>
      <c r="AL55" s="35">
        <v>65.953644398881792</v>
      </c>
      <c r="AM55" s="35">
        <v>94.482150081804051</v>
      </c>
      <c r="AN55" s="35">
        <v>38.301565797087434</v>
      </c>
      <c r="AO55" s="35">
        <v>80.288692123974897</v>
      </c>
      <c r="AP55" s="35">
        <v>77.420710782364466</v>
      </c>
      <c r="AQ55" s="35">
        <v>84.278559552485163</v>
      </c>
      <c r="AR55" s="35">
        <v>71.041149333745039</v>
      </c>
      <c r="AS55" s="35">
        <v>52.485390327481682</v>
      </c>
      <c r="AT55" s="35">
        <v>100</v>
      </c>
      <c r="AU55" s="35">
        <v>98.310810810810807</v>
      </c>
      <c r="AV55" s="35">
        <v>35</v>
      </c>
      <c r="AW55" s="35">
        <v>100</v>
      </c>
      <c r="AX55" s="35">
        <v>100</v>
      </c>
      <c r="AY55" s="35">
        <v>100</v>
      </c>
      <c r="AZ55" s="35">
        <v>68.753060578288455</v>
      </c>
      <c r="BA55" s="35">
        <v>28.963394124099835</v>
      </c>
      <c r="BB55" s="35">
        <v>32.892332465616242</v>
      </c>
      <c r="BC55" s="35">
        <v>18.102821148605504</v>
      </c>
      <c r="BD55" s="35">
        <v>100</v>
      </c>
      <c r="BE55" s="35">
        <v>28.652545045617885</v>
      </c>
      <c r="BF55" s="35">
        <v>95.81022797288972</v>
      </c>
      <c r="BG55" s="35">
        <v>100</v>
      </c>
      <c r="BH55" s="35">
        <v>64.419544005293304</v>
      </c>
      <c r="BI55" s="35">
        <v>60.174893538087218</v>
      </c>
      <c r="BJ55" s="35">
        <v>100</v>
      </c>
      <c r="BK55" s="35">
        <v>72.788530465949819</v>
      </c>
      <c r="BL55" s="35">
        <v>86.918524347620732</v>
      </c>
      <c r="BM55" s="35">
        <v>100</v>
      </c>
      <c r="BN55" s="35">
        <v>44.074131755178328</v>
      </c>
      <c r="BO55" s="35">
        <v>98.492307692307705</v>
      </c>
      <c r="BP55" s="35">
        <v>60.322195704057279</v>
      </c>
      <c r="BQ55" s="35">
        <v>19.518329714852598</v>
      </c>
      <c r="BR55" s="35">
        <v>80.526077631676898</v>
      </c>
      <c r="BS55" s="35">
        <v>76.799918095149295</v>
      </c>
      <c r="BT55" s="35">
        <v>97.548335667662371</v>
      </c>
      <c r="BU55" s="35">
        <v>99.4580882765231</v>
      </c>
      <c r="BV55" s="35">
        <v>93.55846886762977</v>
      </c>
      <c r="BW55" s="35">
        <v>99.88975102796303</v>
      </c>
      <c r="BX55" s="35">
        <v>100</v>
      </c>
      <c r="BY55" s="35">
        <v>100</v>
      </c>
      <c r="BZ55" s="35">
        <v>24.877542188991146</v>
      </c>
      <c r="CA55" s="35">
        <v>67.491797394078418</v>
      </c>
      <c r="CB55" s="35">
        <v>71.084587058866248</v>
      </c>
      <c r="CC55" s="35">
        <v>46.835467740723232</v>
      </c>
      <c r="CD55" s="35">
        <v>80.354082006929616</v>
      </c>
      <c r="CE55" s="35">
        <v>63.794233828652004</v>
      </c>
      <c r="CF55" s="35">
        <v>89.094623094274141</v>
      </c>
      <c r="CG55" s="35">
        <v>84.418126076611898</v>
      </c>
      <c r="CH55" s="35">
        <v>89.573070350193518</v>
      </c>
      <c r="CI55" s="35">
        <v>85.192659602969201</v>
      </c>
      <c r="CJ55" s="35">
        <v>88.889999046766462</v>
      </c>
      <c r="CK55" s="35">
        <v>76.789340414089637</v>
      </c>
      <c r="CL55" s="35">
        <v>100</v>
      </c>
      <c r="CM55" s="35">
        <v>89.424041155973484</v>
      </c>
      <c r="CN55" s="35">
        <v>61.721262877681923</v>
      </c>
      <c r="CO55" s="35">
        <v>50.396184225446973</v>
      </c>
      <c r="CP55" s="35">
        <v>22.601849938389094</v>
      </c>
      <c r="CQ55" s="35">
        <v>58.333333333333336</v>
      </c>
      <c r="CR55" s="35">
        <v>60.846577189749631</v>
      </c>
      <c r="CS55" s="35">
        <v>86.694804299082222</v>
      </c>
      <c r="CT55" s="35">
        <v>54.417522020041972</v>
      </c>
      <c r="CU55" s="35">
        <v>90.530785956354848</v>
      </c>
      <c r="CV55" s="35">
        <v>49.450549450549445</v>
      </c>
      <c r="CW55" s="35">
        <v>78.791601632508943</v>
      </c>
      <c r="CX55" s="35">
        <v>53.846153846153854</v>
      </c>
      <c r="CY55" s="35">
        <v>92.156321636175477</v>
      </c>
      <c r="CZ55" s="35">
        <v>86.490066225165478</v>
      </c>
      <c r="DA55" s="35">
        <v>70.018841854038413</v>
      </c>
      <c r="DB55" s="35">
        <v>70.970335355044583</v>
      </c>
      <c r="DC55" s="35">
        <v>69.525614569126844</v>
      </c>
      <c r="DD55" s="35">
        <v>6.220939636223572</v>
      </c>
      <c r="DE55" s="35">
        <v>0</v>
      </c>
      <c r="DF55" s="35">
        <v>0</v>
      </c>
      <c r="DG55" s="35">
        <v>3.8273219326198356</v>
      </c>
      <c r="DH55" s="35">
        <v>60.358997598511401</v>
      </c>
      <c r="DI55" s="35">
        <v>47.817927735841472</v>
      </c>
      <c r="DJ55" s="35">
        <v>58.050407980224215</v>
      </c>
      <c r="DK55" s="35">
        <v>87.836862739930794</v>
      </c>
      <c r="DL55" s="35">
        <v>64.252586624535979</v>
      </c>
      <c r="DM55" s="35">
        <v>83.224717052527041</v>
      </c>
      <c r="DN55" s="35">
        <v>80.746561886051097</v>
      </c>
      <c r="DO55" s="35">
        <v>38.621444201312904</v>
      </c>
      <c r="DP55" s="35">
        <v>70.894169290962878</v>
      </c>
      <c r="DQ55" s="35">
        <v>47.190332519565061</v>
      </c>
      <c r="DR55" s="35">
        <v>100</v>
      </c>
      <c r="DS55" s="35">
        <v>95.999324819649701</v>
      </c>
      <c r="DT55" s="35">
        <v>93.959929055750891</v>
      </c>
      <c r="DU55" s="35">
        <v>76.703999999999994</v>
      </c>
      <c r="DV55" s="35">
        <v>100</v>
      </c>
      <c r="DW55" s="35">
        <v>60.91954022988498</v>
      </c>
      <c r="DX55" s="35">
        <v>94.889152769258502</v>
      </c>
      <c r="DY55" s="35">
        <v>81.161290322580641</v>
      </c>
      <c r="DZ55" s="35">
        <v>97.727276962809654</v>
      </c>
      <c r="EA55" s="35">
        <v>100</v>
      </c>
      <c r="EB55" s="35">
        <v>92.92769868026987</v>
      </c>
      <c r="EC55" s="35">
        <v>1.0329321122969179</v>
      </c>
      <c r="ED55" s="35">
        <v>100</v>
      </c>
      <c r="EE55" s="35">
        <v>100</v>
      </c>
      <c r="EF55" s="35">
        <v>100</v>
      </c>
      <c r="EG55" s="35">
        <v>12.93465248314703</v>
      </c>
      <c r="EH55" s="35">
        <v>100</v>
      </c>
      <c r="EI55" s="35">
        <v>11.842657516330991</v>
      </c>
      <c r="EJ55" s="35">
        <v>2.6469418970061366E-2</v>
      </c>
      <c r="EK55" s="35">
        <v>22.760648229872075</v>
      </c>
      <c r="EL55" s="35">
        <v>10.516864227558871</v>
      </c>
      <c r="EM55" s="35">
        <v>100</v>
      </c>
      <c r="EN55" s="35">
        <v>53.544035018946744</v>
      </c>
      <c r="EO55" s="35">
        <v>58.956109134045107</v>
      </c>
      <c r="EP55" s="35">
        <v>0</v>
      </c>
      <c r="EQ55" s="35">
        <v>133.39939779700424</v>
      </c>
      <c r="ER55" s="35">
        <v>304.9129092502954</v>
      </c>
      <c r="ES55" s="35">
        <v>72.41681594694515</v>
      </c>
      <c r="ET55" s="35">
        <v>87.662461409459922</v>
      </c>
      <c r="EU55" s="35">
        <v>72.41681594694515</v>
      </c>
      <c r="EV55" s="35">
        <v>75.838879891231286</v>
      </c>
      <c r="EW55" s="35">
        <v>-0.73618583948415051</v>
      </c>
      <c r="EX55" s="35">
        <v>64.353212710451572</v>
      </c>
      <c r="EY55" s="35">
        <v>6.9151105660405179</v>
      </c>
      <c r="EZ55" s="35">
        <v>100</v>
      </c>
      <c r="FA55" s="35">
        <v>98.5</v>
      </c>
      <c r="FB55" s="35">
        <v>48</v>
      </c>
      <c r="FC55" s="35">
        <v>100</v>
      </c>
      <c r="FD55" s="35">
        <v>100</v>
      </c>
      <c r="FE55" s="35">
        <v>100</v>
      </c>
      <c r="FF55" s="35">
        <v>66.904617978247941</v>
      </c>
      <c r="FG55" s="35">
        <v>22.571484233450995</v>
      </c>
      <c r="FH55" s="35">
        <v>23.190833593360765</v>
      </c>
      <c r="FI55" s="35">
        <v>15.40430776</v>
      </c>
      <c r="FJ55" s="35">
        <v>126425.21670389145</v>
      </c>
      <c r="FK55" s="35">
        <v>69971.498395395814</v>
      </c>
      <c r="FL55" s="35">
        <v>6.7</v>
      </c>
      <c r="FM55" s="35">
        <v>100</v>
      </c>
      <c r="FN55" s="35">
        <v>9.7799999999999994</v>
      </c>
      <c r="FO55" s="35">
        <v>8.6443993113216209</v>
      </c>
      <c r="FP55" s="35">
        <v>1</v>
      </c>
      <c r="FQ55" s="35">
        <v>77.959999999999994</v>
      </c>
      <c r="FR55" s="26">
        <v>12801522.449462702</v>
      </c>
      <c r="FS55" s="35">
        <v>1</v>
      </c>
      <c r="FT55" s="31">
        <v>3.1147796293412244</v>
      </c>
      <c r="FU55" s="35">
        <v>7.9</v>
      </c>
      <c r="FV55" s="35">
        <v>66.900000000000006</v>
      </c>
      <c r="FW55" s="35">
        <v>243.876130306562</v>
      </c>
      <c r="FX55" s="26">
        <v>1116082</v>
      </c>
      <c r="FY55" s="35">
        <v>89.470124013528746</v>
      </c>
      <c r="FZ55" s="35">
        <v>98.985343855693344</v>
      </c>
      <c r="GA55" s="35">
        <v>99.909808342728297</v>
      </c>
      <c r="GB55" s="35">
        <v>97.812852311161222</v>
      </c>
      <c r="GC55" s="35">
        <v>99.887260428410372</v>
      </c>
      <c r="GD55" s="35">
        <v>100</v>
      </c>
      <c r="GE55" s="35">
        <v>100</v>
      </c>
      <c r="GF55" s="35">
        <v>7881.7477177268747</v>
      </c>
      <c r="GG55" s="35">
        <v>68.592726916947726</v>
      </c>
      <c r="GH55" s="35">
        <v>86.47037097588877</v>
      </c>
      <c r="GI55" s="35">
        <v>79.776051395877985</v>
      </c>
      <c r="GJ55" s="35">
        <v>80.354082006929616</v>
      </c>
      <c r="GK55" s="35">
        <v>76.531329811778278</v>
      </c>
      <c r="GL55" s="35">
        <v>97.51545506292527</v>
      </c>
      <c r="GM55" s="35">
        <v>95.359215683514947</v>
      </c>
      <c r="GN55" s="35">
        <v>92.318615563119707</v>
      </c>
      <c r="GO55" s="35">
        <v>93.59418544558234</v>
      </c>
      <c r="GP55" s="35">
        <v>94.247948542493305</v>
      </c>
      <c r="GQ55" s="35">
        <v>95.279780395655436</v>
      </c>
      <c r="GR55" s="35">
        <v>100</v>
      </c>
      <c r="GS55" s="35">
        <v>93.147371889370589</v>
      </c>
      <c r="GT55" s="35">
        <v>92.344145925761723</v>
      </c>
      <c r="GU55" s="35">
        <v>89.357384441939132</v>
      </c>
      <c r="GV55" s="35">
        <v>-29.054779806659507</v>
      </c>
      <c r="GW55" s="35">
        <v>15</v>
      </c>
      <c r="GX55" s="35">
        <v>79.661781285231115</v>
      </c>
      <c r="GY55" s="35">
        <v>49.76324689966178</v>
      </c>
      <c r="GZ55" s="35">
        <v>44.261555806087941</v>
      </c>
      <c r="HA55" s="35">
        <v>83.889891696750908</v>
      </c>
      <c r="HB55" s="35">
        <v>42.857142857142854</v>
      </c>
      <c r="HC55" s="35">
        <v>8.4398943196829599</v>
      </c>
      <c r="HD55" s="35">
        <v>71.428571428571431</v>
      </c>
      <c r="HE55" s="35">
        <v>82.254712572661418</v>
      </c>
      <c r="HF55" s="35">
        <v>3.3112582781456954</v>
      </c>
      <c r="HG55" s="35">
        <v>69.696969696969688</v>
      </c>
      <c r="HH55" s="35">
        <v>7.0822063677989568</v>
      </c>
      <c r="HI55" s="35">
        <v>53.639293254806084</v>
      </c>
      <c r="HJ55" s="35">
        <v>31.0716550412175</v>
      </c>
      <c r="HK55" s="35">
        <v>0</v>
      </c>
      <c r="HL55" s="35">
        <v>0</v>
      </c>
      <c r="HM55" s="35">
        <v>32.128514056224894</v>
      </c>
      <c r="HN55" s="35">
        <v>9.5117311350665812</v>
      </c>
      <c r="HO55" s="35">
        <v>28.323821602198265</v>
      </c>
      <c r="HP55" s="35">
        <v>62.988797294440914</v>
      </c>
      <c r="HQ55" s="35">
        <v>116.88860705981823</v>
      </c>
      <c r="HR55" s="35">
        <v>12.168067226890756</v>
      </c>
      <c r="HS55" s="35">
        <v>9.4074074074074066</v>
      </c>
      <c r="HT55" s="35">
        <v>107.4</v>
      </c>
      <c r="HU55" s="35">
        <v>99.3</v>
      </c>
      <c r="HV55" s="35">
        <v>56.271777003484324</v>
      </c>
      <c r="HW55" s="35">
        <v>50.871080139372829</v>
      </c>
      <c r="HX55" s="35">
        <v>100</v>
      </c>
      <c r="HY55" s="35">
        <v>96.788674033149164</v>
      </c>
      <c r="HZ55" s="35">
        <v>71.650552486187848</v>
      </c>
      <c r="IA55" s="35">
        <v>92.72</v>
      </c>
      <c r="IB55" s="35">
        <v>100</v>
      </c>
      <c r="IC55" s="35">
        <v>98.850574712643677</v>
      </c>
      <c r="ID55" s="35">
        <v>98.790322580645167</v>
      </c>
      <c r="IE55" s="35">
        <v>91.57</v>
      </c>
      <c r="IF55" s="35">
        <v>98.78049</v>
      </c>
      <c r="IG55" s="35">
        <v>100</v>
      </c>
      <c r="IH55" s="35">
        <v>93.97349045</v>
      </c>
      <c r="II55" s="35">
        <v>46.115706583531541</v>
      </c>
      <c r="IJ55" s="35">
        <v>82</v>
      </c>
      <c r="IK55" s="26">
        <v>5622</v>
      </c>
      <c r="IL55" s="35">
        <v>13.988559670781893</v>
      </c>
      <c r="IM55" s="35">
        <v>-0.20554308885476949</v>
      </c>
      <c r="IN55" s="35">
        <v>28.512383177570094</v>
      </c>
      <c r="IO55" s="35">
        <v>8.3639575971731457</v>
      </c>
      <c r="IP55" s="35">
        <v>-0.99133858267716535</v>
      </c>
      <c r="IQ55" s="35">
        <v>207.5284239999998</v>
      </c>
      <c r="IR55" s="35">
        <v>86.8457709999998</v>
      </c>
      <c r="IS55" s="35">
        <v>580.94021299999895</v>
      </c>
      <c r="IT55" s="35">
        <v>111.00933333333336</v>
      </c>
      <c r="IU55" s="35">
        <v>121.63249999999998</v>
      </c>
    </row>
    <row r="56" spans="1:255">
      <c r="A56" s="34" t="s">
        <v>235</v>
      </c>
      <c r="B56" s="34" t="s">
        <v>21</v>
      </c>
      <c r="C56" s="35">
        <v>67.967788751248293</v>
      </c>
      <c r="D56" s="35" t="s">
        <v>566</v>
      </c>
      <c r="E56" s="35">
        <v>65.546203781300122</v>
      </c>
      <c r="F56" s="35">
        <v>78.208845043161332</v>
      </c>
      <c r="G56" s="35">
        <v>59.235264560761422</v>
      </c>
      <c r="H56" s="35">
        <v>95.639913291779735</v>
      </c>
      <c r="I56" s="35">
        <v>62.521853335323321</v>
      </c>
      <c r="J56" s="35">
        <v>46.654652495163781</v>
      </c>
      <c r="K56" s="35">
        <v>80.291475776747035</v>
      </c>
      <c r="L56" s="35">
        <v>69.595451789661126</v>
      </c>
      <c r="M56" s="35">
        <v>88.75</v>
      </c>
      <c r="N56" s="35">
        <v>35.576334327161945</v>
      </c>
      <c r="O56" s="35">
        <v>40.566509713321459</v>
      </c>
      <c r="P56" s="35">
        <v>78.497451080909045</v>
      </c>
      <c r="Q56" s="35">
        <v>69.564832669724197</v>
      </c>
      <c r="R56" s="35">
        <v>74.897325731724706</v>
      </c>
      <c r="S56" s="35">
        <v>95.03016675890764</v>
      </c>
      <c r="T56" s="35">
        <v>73.343055012288801</v>
      </c>
      <c r="U56" s="35">
        <v>67.334266407412443</v>
      </c>
      <c r="V56" s="35">
        <v>86.933735390046891</v>
      </c>
      <c r="W56" s="35">
        <v>54.83989417428797</v>
      </c>
      <c r="X56" s="35">
        <v>25.17976189546161</v>
      </c>
      <c r="Y56" s="35">
        <v>61.88866493659819</v>
      </c>
      <c r="Z56" s="35">
        <v>95.639913291779735</v>
      </c>
      <c r="AA56" s="35">
        <v>69.543906361164943</v>
      </c>
      <c r="AB56" s="35">
        <v>9.4044010288084952</v>
      </c>
      <c r="AC56" s="35">
        <v>77.402829470698109</v>
      </c>
      <c r="AD56" s="35">
        <v>51.682446009045371</v>
      </c>
      <c r="AE56" s="35">
        <v>76.257374462150679</v>
      </c>
      <c r="AF56" s="35">
        <v>90.840162680072297</v>
      </c>
      <c r="AG56" s="35">
        <v>77.392764278308917</v>
      </c>
      <c r="AH56" s="35">
        <v>22.026502928522788</v>
      </c>
      <c r="AI56" s="35">
        <v>40.544690278659637</v>
      </c>
      <c r="AJ56" s="35">
        <v>100</v>
      </c>
      <c r="AK56" s="35">
        <v>73.95140353852176</v>
      </c>
      <c r="AL56" s="35">
        <v>88.538149645021505</v>
      </c>
      <c r="AM56" s="35">
        <v>93.716413160383496</v>
      </c>
      <c r="AN56" s="35">
        <v>39.925286273292627</v>
      </c>
      <c r="AO56" s="35">
        <v>85.617602043262778</v>
      </c>
      <c r="AP56" s="35">
        <v>76.416789087284613</v>
      </c>
      <c r="AQ56" s="35">
        <v>92.945778551493731</v>
      </c>
      <c r="AR56" s="35">
        <v>72.595537613478072</v>
      </c>
      <c r="AS56" s="35">
        <v>39.352487029382594</v>
      </c>
      <c r="AT56" s="35">
        <v>66.666666666666657</v>
      </c>
      <c r="AU56" s="35">
        <v>100</v>
      </c>
      <c r="AV56" s="35">
        <v>55.000000000000007</v>
      </c>
      <c r="AW56" s="35">
        <v>100</v>
      </c>
      <c r="AX56" s="35">
        <v>100</v>
      </c>
      <c r="AY56" s="35">
        <v>100</v>
      </c>
      <c r="AZ56" s="35">
        <v>57.100276391080499</v>
      </c>
      <c r="BA56" s="35">
        <v>3.3458495906735082</v>
      </c>
      <c r="BB56" s="35">
        <v>17.43554565405573</v>
      </c>
      <c r="BC56" s="35">
        <v>0</v>
      </c>
      <c r="BD56" s="35">
        <v>27.35202526555031</v>
      </c>
      <c r="BE56" s="35">
        <v>6.8243985139704231</v>
      </c>
      <c r="BF56" s="35">
        <v>87.523105360443637</v>
      </c>
      <c r="BG56" s="35">
        <v>100</v>
      </c>
      <c r="BH56" s="35">
        <v>59.923073661631108</v>
      </c>
      <c r="BI56" s="35">
        <v>54.066730662005057</v>
      </c>
      <c r="BJ56" s="35">
        <v>100</v>
      </c>
      <c r="BK56" s="35">
        <v>95.082437275985683</v>
      </c>
      <c r="BL56" s="35">
        <v>59.315173335457494</v>
      </c>
      <c r="BM56" s="35">
        <v>100</v>
      </c>
      <c r="BN56" s="35">
        <v>23.861720067453625</v>
      </c>
      <c r="BO56" s="35">
        <v>98.892307692307696</v>
      </c>
      <c r="BP56" s="35">
        <v>56.682577565632464</v>
      </c>
      <c r="BQ56" s="35">
        <v>71.4870050066136</v>
      </c>
      <c r="BR56" s="35">
        <v>72.527412662345057</v>
      </c>
      <c r="BS56" s="35">
        <v>97.413398974182755</v>
      </c>
      <c r="BT56" s="35">
        <v>99.60763041568093</v>
      </c>
      <c r="BU56" s="35">
        <v>85.469118221675785</v>
      </c>
      <c r="BV56" s="35">
        <v>92.751199019528485</v>
      </c>
      <c r="BW56" s="35">
        <v>99.909487163470274</v>
      </c>
      <c r="BX56" s="35">
        <v>100</v>
      </c>
      <c r="BY56" s="35">
        <v>100</v>
      </c>
      <c r="BZ56" s="35">
        <v>20.029165036866363</v>
      </c>
      <c r="CA56" s="35">
        <v>59.98431116236533</v>
      </c>
      <c r="CB56" s="35">
        <v>80.649785637727746</v>
      </c>
      <c r="CC56" s="35">
        <v>39.580267763225763</v>
      </c>
      <c r="CD56" s="35">
        <v>74.414933506258166</v>
      </c>
      <c r="CE56" s="35">
        <v>61.47596973278354</v>
      </c>
      <c r="CF56" s="35">
        <v>87.900330642114127</v>
      </c>
      <c r="CG56" s="35">
        <v>80.216218287035673</v>
      </c>
      <c r="CH56" s="35">
        <v>91.52766275134708</v>
      </c>
      <c r="CI56" s="35">
        <v>87.857026633043787</v>
      </c>
      <c r="CJ56" s="35">
        <v>92.776913813583604</v>
      </c>
      <c r="CK56" s="35">
        <v>93.553045970244</v>
      </c>
      <c r="CL56" s="35">
        <v>100</v>
      </c>
      <c r="CM56" s="35">
        <v>87.759823247051827</v>
      </c>
      <c r="CN56" s="35">
        <v>61.779192418069087</v>
      </c>
      <c r="CO56" s="35">
        <v>87.552797594725945</v>
      </c>
      <c r="CP56" s="35">
        <v>47.800218261471279</v>
      </c>
      <c r="CQ56" s="35">
        <v>29.166666666666668</v>
      </c>
      <c r="CR56" s="35">
        <v>0</v>
      </c>
      <c r="CS56" s="35">
        <v>49.320837529315405</v>
      </c>
      <c r="CT56" s="35">
        <v>26.218448157069435</v>
      </c>
      <c r="CU56" s="35">
        <v>89.81885589112369</v>
      </c>
      <c r="CV56" s="35">
        <v>38.461538461538453</v>
      </c>
      <c r="CW56" s="35">
        <v>46.197342316807543</v>
      </c>
      <c r="CX56" s="35">
        <v>73.076923076923094</v>
      </c>
      <c r="CY56" s="35">
        <v>88.034100106585001</v>
      </c>
      <c r="CZ56" s="35">
        <v>100</v>
      </c>
      <c r="DA56" s="35">
        <v>98.885639768754174</v>
      </c>
      <c r="DB56" s="35">
        <v>71.52088274676818</v>
      </c>
      <c r="DC56" s="35">
        <v>67.566929975561706</v>
      </c>
      <c r="DD56" s="35">
        <v>5.9795235158564859</v>
      </c>
      <c r="DE56" s="35">
        <v>16.623034589230546</v>
      </c>
      <c r="DF56" s="35">
        <v>0</v>
      </c>
      <c r="DG56" s="35">
        <v>15.015046010146953</v>
      </c>
      <c r="DH56" s="35">
        <v>82.614658715910565</v>
      </c>
      <c r="DI56" s="35">
        <v>71.236613620466457</v>
      </c>
      <c r="DJ56" s="35">
        <v>66.117528032629878</v>
      </c>
      <c r="DK56" s="35">
        <v>89.642517513785549</v>
      </c>
      <c r="DL56" s="35">
        <v>45.893376760030975</v>
      </c>
      <c r="DM56" s="35">
        <v>52.746790616720453</v>
      </c>
      <c r="DN56" s="35">
        <v>66.404715127701365</v>
      </c>
      <c r="DO56" s="35">
        <v>41.684901531728656</v>
      </c>
      <c r="DP56" s="35">
        <v>66.178487242684596</v>
      </c>
      <c r="DQ56" s="35">
        <v>43.507178504211922</v>
      </c>
      <c r="DR56" s="35">
        <v>100</v>
      </c>
      <c r="DS56" s="35">
        <v>97.06267462599601</v>
      </c>
      <c r="DT56" s="35">
        <v>74.538531937860796</v>
      </c>
      <c r="DU56" s="35">
        <v>86.303999999999988</v>
      </c>
      <c r="DV56" s="35">
        <v>100</v>
      </c>
      <c r="DW56" s="35">
        <v>87.337057728119376</v>
      </c>
      <c r="DX56" s="35">
        <v>87.817820188371101</v>
      </c>
      <c r="DY56" s="35">
        <v>92.741935483870961</v>
      </c>
      <c r="DZ56" s="35">
        <v>86.363643140495427</v>
      </c>
      <c r="EA56" s="35">
        <v>100</v>
      </c>
      <c r="EB56" s="35">
        <v>71.49688677946007</v>
      </c>
      <c r="EC56" s="35">
        <v>6.496055749898054</v>
      </c>
      <c r="ED56" s="35">
        <v>100</v>
      </c>
      <c r="EE56" s="35">
        <v>100</v>
      </c>
      <c r="EF56" s="35">
        <v>100</v>
      </c>
      <c r="EG56" s="35">
        <v>9.1374223016497762</v>
      </c>
      <c r="EH56" s="35">
        <v>0.48471751629277621</v>
      </c>
      <c r="EI56" s="35">
        <v>0.30302867276795975</v>
      </c>
      <c r="EJ56" s="35">
        <v>0.20734615190340333</v>
      </c>
      <c r="EK56" s="35">
        <v>5.8347803232344155</v>
      </c>
      <c r="EL56" s="35">
        <v>7.2436174447563895</v>
      </c>
      <c r="EM56" s="35">
        <v>19.690229312928768</v>
      </c>
      <c r="EN56" s="35">
        <v>76.253756696720231</v>
      </c>
      <c r="EO56" s="35">
        <v>93.701067615658388</v>
      </c>
      <c r="EP56" s="35">
        <v>0</v>
      </c>
      <c r="EQ56" s="35">
        <v>207.29179368369708</v>
      </c>
      <c r="ER56" s="35">
        <v>126.00089419989432</v>
      </c>
      <c r="ES56" s="35">
        <v>77.226354509612648</v>
      </c>
      <c r="ET56" s="35">
        <v>85.355444457992931</v>
      </c>
      <c r="EU56" s="35">
        <v>52.839084664471812</v>
      </c>
      <c r="EV56" s="35">
        <v>75.533045593568247</v>
      </c>
      <c r="EW56" s="35">
        <v>0.29264522942521864</v>
      </c>
      <c r="EX56" s="35">
        <v>65.357864223186652</v>
      </c>
      <c r="EY56" s="35">
        <v>3.965349993324061</v>
      </c>
      <c r="EZ56" s="35">
        <v>66.666666666666671</v>
      </c>
      <c r="FA56" s="35">
        <v>100</v>
      </c>
      <c r="FB56" s="35">
        <v>64</v>
      </c>
      <c r="FC56" s="35">
        <v>100</v>
      </c>
      <c r="FD56" s="35">
        <v>100</v>
      </c>
      <c r="FE56" s="35">
        <v>100</v>
      </c>
      <c r="FF56" s="35">
        <v>55.565121701709607</v>
      </c>
      <c r="FG56" s="35">
        <v>2.6074565349558352</v>
      </c>
      <c r="FH56" s="35">
        <v>12.292981602789336</v>
      </c>
      <c r="FI56" s="35">
        <v>0</v>
      </c>
      <c r="FJ56" s="35">
        <v>38440.91069422428</v>
      </c>
      <c r="FK56" s="35">
        <v>22755.236849164739</v>
      </c>
      <c r="FL56" s="35">
        <v>14.77</v>
      </c>
      <c r="FM56" s="35">
        <v>100</v>
      </c>
      <c r="FN56" s="35">
        <v>3.46</v>
      </c>
      <c r="FO56" s="35">
        <v>3.4550183353147617</v>
      </c>
      <c r="FP56" s="35">
        <v>1</v>
      </c>
      <c r="FQ56" s="35">
        <v>93.51</v>
      </c>
      <c r="FR56" s="26">
        <v>8998075.9021922424</v>
      </c>
      <c r="FS56" s="35">
        <v>1</v>
      </c>
      <c r="FT56" s="31">
        <v>1.6863406408094435</v>
      </c>
      <c r="FU56" s="35">
        <v>6.6</v>
      </c>
      <c r="FV56" s="35">
        <v>73</v>
      </c>
      <c r="FW56" s="35">
        <v>157.56746902790599</v>
      </c>
      <c r="FX56" s="26">
        <v>1572531</v>
      </c>
      <c r="FY56" s="35">
        <v>98.387627509049025</v>
      </c>
      <c r="FZ56" s="35">
        <v>99.539322145442583</v>
      </c>
      <c r="GA56" s="35">
        <v>98.025666337611057</v>
      </c>
      <c r="GB56" s="35">
        <v>97.630799605133262</v>
      </c>
      <c r="GC56" s="35">
        <v>99.901283316880551</v>
      </c>
      <c r="GD56" s="35">
        <v>100</v>
      </c>
      <c r="GE56" s="35">
        <v>100</v>
      </c>
      <c r="GF56" s="35">
        <v>6345.6761370564564</v>
      </c>
      <c r="GG56" s="35">
        <v>63.487099130506422</v>
      </c>
      <c r="GH56" s="35">
        <v>90.945962888665989</v>
      </c>
      <c r="GI56" s="35">
        <v>78.556778282983458</v>
      </c>
      <c r="GJ56" s="35">
        <v>74.414933506258166</v>
      </c>
      <c r="GK56" s="35">
        <v>75.02862509845589</v>
      </c>
      <c r="GL56" s="35">
        <v>97.262059553383338</v>
      </c>
      <c r="GM56" s="35">
        <v>94.10775210056859</v>
      </c>
      <c r="GN56" s="35">
        <v>93.758538546674515</v>
      </c>
      <c r="GO56" s="35">
        <v>94.74681925029887</v>
      </c>
      <c r="GP56" s="35">
        <v>96.042441200679733</v>
      </c>
      <c r="GQ56" s="35">
        <v>98.688919688519533</v>
      </c>
      <c r="GR56" s="35">
        <v>100</v>
      </c>
      <c r="GS56" s="35">
        <v>92.378485979629161</v>
      </c>
      <c r="GT56" s="35">
        <v>92.355731995238742</v>
      </c>
      <c r="GU56" s="35">
        <v>147.44981901941426</v>
      </c>
      <c r="GV56" s="35">
        <v>4.9660342000468498</v>
      </c>
      <c r="GW56" s="35">
        <v>8</v>
      </c>
      <c r="GX56" s="35">
        <v>53.438631128660738</v>
      </c>
      <c r="GY56" s="35">
        <v>31.19447186574531</v>
      </c>
      <c r="GZ56" s="35">
        <v>27.772293517604474</v>
      </c>
      <c r="HA56" s="35">
        <v>83.302794319743469</v>
      </c>
      <c r="HB56" s="35">
        <v>33.333333333333329</v>
      </c>
      <c r="HC56" s="35">
        <v>15.611464968152866</v>
      </c>
      <c r="HD56" s="35">
        <v>83.333333333333343</v>
      </c>
      <c r="HE56" s="35">
        <v>80.81193503730475</v>
      </c>
      <c r="HF56" s="35">
        <v>0</v>
      </c>
      <c r="HG56" s="35">
        <v>86.96682464454976</v>
      </c>
      <c r="HH56" s="35">
        <v>7.1061649885179294</v>
      </c>
      <c r="HI56" s="35">
        <v>52.85870356882738</v>
      </c>
      <c r="HJ56" s="35">
        <v>29.865856745127818</v>
      </c>
      <c r="HK56" s="35">
        <v>26.069349531764111</v>
      </c>
      <c r="HL56" s="35">
        <v>0</v>
      </c>
      <c r="HM56" s="35">
        <v>126.04403948367501</v>
      </c>
      <c r="HN56" s="35">
        <v>12.655024044545684</v>
      </c>
      <c r="HO56" s="35">
        <v>41.002277904328018</v>
      </c>
      <c r="HP56" s="35">
        <v>70.361933687673996</v>
      </c>
      <c r="HQ56" s="35">
        <v>119.21032649962035</v>
      </c>
      <c r="HR56" s="35">
        <v>14.242647058823529</v>
      </c>
      <c r="HS56" s="35">
        <v>13.979020979020978</v>
      </c>
      <c r="HT56" s="35">
        <v>100.1</v>
      </c>
      <c r="HU56" s="35">
        <v>102.1</v>
      </c>
      <c r="HV56" s="35">
        <v>52.52873563218391</v>
      </c>
      <c r="HW56" s="35">
        <v>47.701149425287355</v>
      </c>
      <c r="HX56" s="35">
        <v>100</v>
      </c>
      <c r="HY56" s="35">
        <v>97.625193598347963</v>
      </c>
      <c r="HZ56" s="35">
        <v>56.840474961280329</v>
      </c>
      <c r="IA56" s="35">
        <v>95.72</v>
      </c>
      <c r="IB56" s="35">
        <v>100</v>
      </c>
      <c r="IC56" s="35">
        <v>99.627560521415276</v>
      </c>
      <c r="ID56" s="35">
        <v>97.714285714285708</v>
      </c>
      <c r="IE56" s="35">
        <v>95.16</v>
      </c>
      <c r="IF56" s="35">
        <v>92.682929999999999</v>
      </c>
      <c r="IG56" s="35">
        <v>100</v>
      </c>
      <c r="IH56" s="35">
        <v>83.171044049999992</v>
      </c>
      <c r="II56" s="35">
        <v>49.090196616852218</v>
      </c>
      <c r="IJ56" s="35">
        <v>82</v>
      </c>
      <c r="IK56" s="26">
        <v>5622</v>
      </c>
      <c r="IL56" s="35">
        <v>6.6109195402298848</v>
      </c>
      <c r="IM56" s="35">
        <v>-0.43409366031474</v>
      </c>
      <c r="IN56" s="35">
        <v>-0.93506169416331619</v>
      </c>
      <c r="IO56" s="35">
        <v>-0.76039603960396041</v>
      </c>
      <c r="IP56" s="35">
        <v>-0.93215145546071354</v>
      </c>
      <c r="IQ56" s="35">
        <v>56.933266999999901</v>
      </c>
      <c r="IR56" s="35">
        <v>62.694586999999899</v>
      </c>
      <c r="IS56" s="35">
        <v>111.889061</v>
      </c>
      <c r="IT56" s="35">
        <v>99.42283333333333</v>
      </c>
      <c r="IU56" s="35">
        <v>99.664999999999992</v>
      </c>
    </row>
    <row r="57" spans="1:255">
      <c r="A57" s="34" t="s">
        <v>274</v>
      </c>
      <c r="B57" s="34" t="s">
        <v>62</v>
      </c>
      <c r="C57" s="35">
        <v>66.291949960185121</v>
      </c>
      <c r="D57" s="35" t="s">
        <v>566</v>
      </c>
      <c r="E57" s="35">
        <v>69.632200127364712</v>
      </c>
      <c r="F57" s="35">
        <v>76.351378107682393</v>
      </c>
      <c r="G57" s="35">
        <v>67.671542231933628</v>
      </c>
      <c r="H57" s="35">
        <v>82.580772078010341</v>
      </c>
      <c r="I57" s="35">
        <v>56.699530619508934</v>
      </c>
      <c r="J57" s="35">
        <v>44.816276596610798</v>
      </c>
      <c r="K57" s="35">
        <v>82.152878318799566</v>
      </c>
      <c r="L57" s="35">
        <v>78.356520018213629</v>
      </c>
      <c r="M57" s="35">
        <v>79.166666666666657</v>
      </c>
      <c r="N57" s="35">
        <v>41.769021057466972</v>
      </c>
      <c r="O57" s="35">
        <v>41.395139369646913</v>
      </c>
      <c r="P57" s="35">
        <v>94.952975333394548</v>
      </c>
      <c r="Q57" s="35">
        <v>65.247895923444659</v>
      </c>
      <c r="R57" s="35">
        <v>74.069522961373465</v>
      </c>
      <c r="S57" s="35">
        <v>98.600869135671516</v>
      </c>
      <c r="T57" s="35">
        <v>67.487224410239918</v>
      </c>
      <c r="U57" s="35">
        <v>73.94636297570824</v>
      </c>
      <c r="V57" s="35">
        <v>84.108006566287841</v>
      </c>
      <c r="W57" s="35">
        <v>36.735655191489805</v>
      </c>
      <c r="X57" s="35">
        <v>79.145882567793407</v>
      </c>
      <c r="Y57" s="35">
        <v>64.421803858388898</v>
      </c>
      <c r="Z57" s="35">
        <v>82.580772078010341</v>
      </c>
      <c r="AA57" s="35">
        <v>88.604757112905446</v>
      </c>
      <c r="AB57" s="35">
        <v>1.8943788617445205</v>
      </c>
      <c r="AC57" s="35">
        <v>82.800743223481049</v>
      </c>
      <c r="AD57" s="35">
        <v>39.343782381738244</v>
      </c>
      <c r="AE57" s="35">
        <v>54.348913061535363</v>
      </c>
      <c r="AF57" s="35">
        <v>73.204609075649003</v>
      </c>
      <c r="AG57" s="35">
        <v>63.008879464220037</v>
      </c>
      <c r="AH57" s="35">
        <v>28.997896127688694</v>
      </c>
      <c r="AI57" s="35">
        <v>42.442054197923653</v>
      </c>
      <c r="AJ57" s="35">
        <v>87.407337128399746</v>
      </c>
      <c r="AK57" s="35">
        <v>83.595453781871669</v>
      </c>
      <c r="AL57" s="35">
        <v>89.377097633185713</v>
      </c>
      <c r="AM57" s="35">
        <v>92.658510075866545</v>
      </c>
      <c r="AN57" s="35">
        <v>47.781231671554217</v>
      </c>
      <c r="AO57" s="35">
        <v>92.09763962191947</v>
      </c>
      <c r="AP57" s="35">
        <v>73.812641159668416</v>
      </c>
      <c r="AQ57" s="35">
        <v>86.705093334140599</v>
      </c>
      <c r="AR57" s="35">
        <v>80.580145732979204</v>
      </c>
      <c r="AS57" s="35">
        <v>50.684719864279955</v>
      </c>
      <c r="AT57" s="35">
        <v>100</v>
      </c>
      <c r="AU57" s="35">
        <v>100</v>
      </c>
      <c r="AV57" s="35">
        <v>50</v>
      </c>
      <c r="AW57" s="35">
        <v>66.666666666666657</v>
      </c>
      <c r="AX57" s="35">
        <v>100</v>
      </c>
      <c r="AY57" s="35">
        <v>100</v>
      </c>
      <c r="AZ57" s="35">
        <v>43.412660124932408</v>
      </c>
      <c r="BA57" s="35">
        <v>32.990057260612438</v>
      </c>
      <c r="BB57" s="35">
        <v>32.442387901789999</v>
      </c>
      <c r="BC57" s="35">
        <v>0</v>
      </c>
      <c r="BD57" s="35">
        <v>25.693393853272401</v>
      </c>
      <c r="BE57" s="35">
        <v>6.7791468681144451</v>
      </c>
      <c r="BF57" s="35">
        <v>91.712877387553917</v>
      </c>
      <c r="BG57" s="35">
        <v>100</v>
      </c>
      <c r="BH57" s="35">
        <v>84.717692566160778</v>
      </c>
      <c r="BI57" s="35">
        <v>95.094208767417456</v>
      </c>
      <c r="BJ57" s="35">
        <v>100</v>
      </c>
      <c r="BK57" s="35">
        <v>70.924731182795696</v>
      </c>
      <c r="BL57" s="35">
        <v>47.657141736218982</v>
      </c>
      <c r="BM57" s="35">
        <v>100</v>
      </c>
      <c r="BN57" s="35">
        <v>42.409710774763973</v>
      </c>
      <c r="BO57" s="35">
        <v>97.138461538461542</v>
      </c>
      <c r="BP57" s="35">
        <v>52.684964200477324</v>
      </c>
      <c r="BQ57" s="35">
        <v>66.952304177713287</v>
      </c>
      <c r="BR57" s="35">
        <v>79.502361928841765</v>
      </c>
      <c r="BS57" s="35">
        <v>97.707486775774171</v>
      </c>
      <c r="BT57" s="35">
        <v>99.249831259112653</v>
      </c>
      <c r="BU57" s="35">
        <v>99.576393312503725</v>
      </c>
      <c r="BV57" s="35">
        <v>96.561559849066668</v>
      </c>
      <c r="BW57" s="35">
        <v>99.90907448190039</v>
      </c>
      <c r="BX57" s="35">
        <v>100</v>
      </c>
      <c r="BY57" s="35">
        <v>100</v>
      </c>
      <c r="BZ57" s="35">
        <v>2.4616732307197529</v>
      </c>
      <c r="CA57" s="35">
        <v>71.736829292518607</v>
      </c>
      <c r="CB57" s="35">
        <v>77.143282927132347</v>
      </c>
      <c r="CC57" s="35">
        <v>63.695882867584288</v>
      </c>
      <c r="CD57" s="35">
        <v>82.655796252102405</v>
      </c>
      <c r="CE57" s="35">
        <v>64.512013410416131</v>
      </c>
      <c r="CF57" s="35">
        <v>83.934373104495606</v>
      </c>
      <c r="CG57" s="35">
        <v>85.263794695196538</v>
      </c>
      <c r="CH57" s="35">
        <v>90.306178829102507</v>
      </c>
      <c r="CI57" s="35">
        <v>85.568978956789408</v>
      </c>
      <c r="CJ57" s="35">
        <v>86.879456481795003</v>
      </c>
      <c r="CK57" s="35">
        <v>70.760436171636201</v>
      </c>
      <c r="CL57" s="35">
        <v>90.540540540540519</v>
      </c>
      <c r="CM57" s="35">
        <v>87.659645611250156</v>
      </c>
      <c r="CN57" s="35">
        <v>75.885021243992412</v>
      </c>
      <c r="CO57" s="35">
        <v>42.155032755390984</v>
      </c>
      <c r="CP57" s="35">
        <v>30.551932819078438</v>
      </c>
      <c r="CQ57" s="35">
        <v>37.5</v>
      </c>
      <c r="CR57" s="35">
        <v>58.242746269037148</v>
      </c>
      <c r="CS57" s="35">
        <v>100</v>
      </c>
      <c r="CT57" s="35">
        <v>79.19490143434308</v>
      </c>
      <c r="CU57" s="35">
        <v>73.789168430826209</v>
      </c>
      <c r="CV57" s="35">
        <v>69.230769230769226</v>
      </c>
      <c r="CW57" s="35">
        <v>46.974970079652451</v>
      </c>
      <c r="CX57" s="35">
        <v>67.692307692307693</v>
      </c>
      <c r="CY57" s="35">
        <v>92.003358127008951</v>
      </c>
      <c r="CZ57" s="35">
        <v>88.104956268221684</v>
      </c>
      <c r="DA57" s="35">
        <v>67.634001838800387</v>
      </c>
      <c r="DB57" s="35">
        <v>81.051367839078054</v>
      </c>
      <c r="DC57" s="35">
        <v>96.158146386732824</v>
      </c>
      <c r="DD57" s="35">
        <v>0</v>
      </c>
      <c r="DE57" s="35">
        <v>7.0991875233859245</v>
      </c>
      <c r="DF57" s="35">
        <v>0</v>
      </c>
      <c r="DG57" s="35">
        <v>0.47832792359215787</v>
      </c>
      <c r="DH57" s="35">
        <v>74.425682568312766</v>
      </c>
      <c r="DI57" s="35">
        <v>81.805077711947575</v>
      </c>
      <c r="DJ57" s="35">
        <v>78.396104262071646</v>
      </c>
      <c r="DK57" s="35">
        <v>96.576108351592225</v>
      </c>
      <c r="DL57" s="35">
        <v>57.522425641294639</v>
      </c>
      <c r="DM57" s="35">
        <v>63.911462424519016</v>
      </c>
      <c r="DN57" s="35">
        <v>22.593320235756384</v>
      </c>
      <c r="DO57" s="35">
        <v>13.347921225382933</v>
      </c>
      <c r="DP57" s="35">
        <v>68.698508127365841</v>
      </c>
      <c r="DQ57" s="35">
        <v>20.287977328006118</v>
      </c>
      <c r="DR57" s="35">
        <v>100</v>
      </c>
      <c r="DS57" s="35">
        <v>82.75807985230486</v>
      </c>
      <c r="DT57" s="35">
        <v>0</v>
      </c>
      <c r="DU57" s="35">
        <v>59.648000000000003</v>
      </c>
      <c r="DV57" s="35">
        <v>81.40495867768584</v>
      </c>
      <c r="DW57" s="35">
        <v>100</v>
      </c>
      <c r="DX57" s="35">
        <v>57.292667345720446</v>
      </c>
      <c r="DY57" s="35">
        <v>67.677419354838719</v>
      </c>
      <c r="DZ57" s="35">
        <v>72.727267644628427</v>
      </c>
      <c r="EA57" s="35">
        <v>85.483871394380827</v>
      </c>
      <c r="EB57" s="35">
        <v>31.617927018554877</v>
      </c>
      <c r="EC57" s="35">
        <v>15.379471197623332</v>
      </c>
      <c r="ED57" s="35">
        <v>85</v>
      </c>
      <c r="EE57" s="35">
        <v>87.844739530132784</v>
      </c>
      <c r="EF57" s="35">
        <v>57.867877691879812</v>
      </c>
      <c r="EG57" s="35">
        <v>47.525719463891228</v>
      </c>
      <c r="EH57" s="35">
        <v>26.416819935249269</v>
      </c>
      <c r="EI57" s="35">
        <v>0</v>
      </c>
      <c r="EJ57" s="35">
        <v>13.179063547423159</v>
      </c>
      <c r="EK57" s="35">
        <v>4.0534535795482665</v>
      </c>
      <c r="EL57" s="35">
        <v>10.513616485640476</v>
      </c>
      <c r="EM57" s="35">
        <v>2.3260050535292494</v>
      </c>
      <c r="EN57" s="35">
        <v>95.317195870900292</v>
      </c>
      <c r="EO57" s="35">
        <v>100</v>
      </c>
      <c r="EP57" s="35">
        <v>6.4516129032258069</v>
      </c>
      <c r="EQ57" s="35">
        <v>132.25806451612902</v>
      </c>
      <c r="ER57" s="35">
        <v>119.35483870967741</v>
      </c>
      <c r="ES57" s="35">
        <v>83.870967741935488</v>
      </c>
      <c r="ET57" s="35">
        <v>74.193548387096769</v>
      </c>
      <c r="EU57" s="35">
        <v>29.032258064516128</v>
      </c>
      <c r="EV57" s="35">
        <v>74.739719026011798</v>
      </c>
      <c r="EW57" s="35">
        <v>-0.44814727202545157</v>
      </c>
      <c r="EX57" s="35">
        <v>70.51857517967386</v>
      </c>
      <c r="EY57" s="35">
        <v>6.5106648303000938</v>
      </c>
      <c r="EZ57" s="35">
        <v>100</v>
      </c>
      <c r="FA57" s="35">
        <v>100</v>
      </c>
      <c r="FB57" s="35">
        <v>60</v>
      </c>
      <c r="FC57" s="35">
        <v>75</v>
      </c>
      <c r="FD57" s="35">
        <v>100</v>
      </c>
      <c r="FE57" s="35">
        <v>100</v>
      </c>
      <c r="FF57" s="35">
        <v>42.245500296976388</v>
      </c>
      <c r="FG57" s="35">
        <v>25.709506079571121</v>
      </c>
      <c r="FH57" s="35">
        <v>22.873598884729525</v>
      </c>
      <c r="FI57" s="35">
        <v>0</v>
      </c>
      <c r="FJ57" s="35">
        <v>36432.134341290322</v>
      </c>
      <c r="FK57" s="35">
        <v>22657.353433225806</v>
      </c>
      <c r="FL57" s="35">
        <v>10.69</v>
      </c>
      <c r="FM57" s="35">
        <v>100</v>
      </c>
      <c r="FN57" s="35">
        <v>38.31</v>
      </c>
      <c r="FO57" s="35">
        <v>38.311196648347249</v>
      </c>
      <c r="FP57" s="35">
        <v>1</v>
      </c>
      <c r="FQ57" s="35">
        <v>76.66</v>
      </c>
      <c r="FR57" s="26">
        <v>7391723.8323093066</v>
      </c>
      <c r="FS57" s="35">
        <v>1</v>
      </c>
      <c r="FT57" s="31">
        <v>2.9971527049303166</v>
      </c>
      <c r="FU57" s="35">
        <v>12.3</v>
      </c>
      <c r="FV57" s="35">
        <v>79.7</v>
      </c>
      <c r="FW57" s="35">
        <v>165.098620354052</v>
      </c>
      <c r="FX57" s="26">
        <v>1174501</v>
      </c>
      <c r="FY57" s="35">
        <v>98.514851485148512</v>
      </c>
      <c r="FZ57" s="35">
        <v>99.443069306930695</v>
      </c>
      <c r="GA57" s="35">
        <v>99.925742574257427</v>
      </c>
      <c r="GB57" s="35">
        <v>98.490099009900987</v>
      </c>
      <c r="GC57" s="35">
        <v>99.900990099009903</v>
      </c>
      <c r="GD57" s="35">
        <v>100</v>
      </c>
      <c r="GE57" s="35">
        <v>100</v>
      </c>
      <c r="GF57" s="35">
        <v>779.91174612903228</v>
      </c>
      <c r="GG57" s="35">
        <v>71.47965233326785</v>
      </c>
      <c r="GH57" s="35">
        <v>89.305257257279081</v>
      </c>
      <c r="GI57" s="35">
        <v>82.609529577069722</v>
      </c>
      <c r="GJ57" s="35">
        <v>82.655796252102405</v>
      </c>
      <c r="GK57" s="35">
        <v>76.996596371600262</v>
      </c>
      <c r="GL57" s="35">
        <v>96.420594107253351</v>
      </c>
      <c r="GM57" s="35">
        <v>95.611083057193312</v>
      </c>
      <c r="GN57" s="35">
        <v>92.858687113381009</v>
      </c>
      <c r="GO57" s="35">
        <v>93.756985241438585</v>
      </c>
      <c r="GP57" s="35">
        <v>93.319730640054715</v>
      </c>
      <c r="GQ57" s="35">
        <v>94.053716487707746</v>
      </c>
      <c r="GR57" s="35">
        <v>98.232874298571389</v>
      </c>
      <c r="GS57" s="35">
        <v>92.332202874378225</v>
      </c>
      <c r="GT57" s="35">
        <v>95.176937061183537</v>
      </c>
      <c r="GU57" s="35">
        <v>76.472772277227719</v>
      </c>
      <c r="GV57" s="35">
        <v>-18.321216126900197</v>
      </c>
      <c r="GW57" s="35">
        <v>10</v>
      </c>
      <c r="GX57" s="35">
        <v>78.539603960396036</v>
      </c>
      <c r="GY57" s="35">
        <v>56.373762376237622</v>
      </c>
      <c r="GZ57" s="35">
        <v>58.75</v>
      </c>
      <c r="HA57" s="35">
        <v>70.083816892327533</v>
      </c>
      <c r="HB57" s="35">
        <v>60</v>
      </c>
      <c r="HC57" s="35">
        <v>15.440366972477063</v>
      </c>
      <c r="HD57" s="35">
        <v>80</v>
      </c>
      <c r="HE57" s="35">
        <v>82.201175344453134</v>
      </c>
      <c r="HF57" s="35">
        <v>2.9154518950437316</v>
      </c>
      <c r="HG57" s="35">
        <v>68.270214943705227</v>
      </c>
      <c r="HH57" s="35">
        <v>7.5209108960039712</v>
      </c>
      <c r="HI57" s="35">
        <v>64.253089736700701</v>
      </c>
      <c r="HJ57" s="35">
        <v>0</v>
      </c>
      <c r="HK57" s="35">
        <v>11.13341850702683</v>
      </c>
      <c r="HL57" s="35">
        <v>0</v>
      </c>
      <c r="HM57" s="35">
        <v>4.0153312648293484</v>
      </c>
      <c r="HN57" s="35">
        <v>11.498448622011315</v>
      </c>
      <c r="HO57" s="35">
        <v>46.723854718014231</v>
      </c>
      <c r="HP57" s="35">
        <v>81.584230699032673</v>
      </c>
      <c r="HQ57" s="35">
        <v>128.12557035955467</v>
      </c>
      <c r="HR57" s="35">
        <v>12.928571428571429</v>
      </c>
      <c r="HS57" s="35">
        <v>12.304347826086957</v>
      </c>
      <c r="HT57" s="35">
        <v>77.8</v>
      </c>
      <c r="HU57" s="35">
        <v>76.2</v>
      </c>
      <c r="HV57" s="35">
        <v>54.528985507246375</v>
      </c>
      <c r="HW57" s="35">
        <v>27.717391304347828</v>
      </c>
      <c r="HX57" s="35">
        <v>100</v>
      </c>
      <c r="HY57" s="35">
        <v>86.372007366482507</v>
      </c>
      <c r="HZ57" s="35">
        <v>0</v>
      </c>
      <c r="IA57" s="35">
        <v>87.39</v>
      </c>
      <c r="IB57" s="35">
        <v>99.1</v>
      </c>
      <c r="IC57" s="35">
        <v>100</v>
      </c>
      <c r="ID57" s="35">
        <v>93.069306930693074</v>
      </c>
      <c r="IE57" s="35">
        <v>87.39</v>
      </c>
      <c r="IF57" s="35">
        <v>85.365849999999995</v>
      </c>
      <c r="IG57" s="35">
        <v>89.024389999999997</v>
      </c>
      <c r="IH57" s="35">
        <v>63.069597250000001</v>
      </c>
      <c r="II57" s="35">
        <v>53.926922355446059</v>
      </c>
      <c r="IJ57" s="35">
        <v>76</v>
      </c>
      <c r="IK57" s="26">
        <v>5146</v>
      </c>
      <c r="IL57" s="35">
        <v>2.8788844621513943</v>
      </c>
      <c r="IM57" s="35">
        <v>1.8764502978990278</v>
      </c>
      <c r="IN57" s="35">
        <v>2.5390995260663507</v>
      </c>
      <c r="IO57" s="35">
        <v>-1</v>
      </c>
      <c r="IP57" s="35">
        <v>3.3125</v>
      </c>
      <c r="IQ57" s="35">
        <v>41.084201999999898</v>
      </c>
      <c r="IR57" s="35">
        <v>86.821808000000004</v>
      </c>
      <c r="IS57" s="35">
        <v>13.4684709999999</v>
      </c>
      <c r="IT57" s="35">
        <v>89.696666666666658</v>
      </c>
      <c r="IU57" s="35">
        <v>95.682500000000005</v>
      </c>
    </row>
    <row r="58" spans="1:255">
      <c r="A58" s="34" t="s">
        <v>281</v>
      </c>
      <c r="B58" s="34" t="s">
        <v>96</v>
      </c>
      <c r="C58" s="35">
        <v>52.23804256611816</v>
      </c>
      <c r="D58" s="35" t="s">
        <v>567</v>
      </c>
      <c r="E58" s="35">
        <v>59.641758476128928</v>
      </c>
      <c r="F58" s="35">
        <v>55.049706812542766</v>
      </c>
      <c r="G58" s="35">
        <v>59.519235760490595</v>
      </c>
      <c r="H58" s="35">
        <v>75.07302539050643</v>
      </c>
      <c r="I58" s="35">
        <v>28.883806124254789</v>
      </c>
      <c r="J58" s="35">
        <v>35.260722832785369</v>
      </c>
      <c r="K58" s="35">
        <v>73.899485672094428</v>
      </c>
      <c r="L58" s="35">
        <v>65.944754913502194</v>
      </c>
      <c r="M58" s="35">
        <v>86.079409417398239</v>
      </c>
      <c r="N58" s="35">
        <v>51.073844967511953</v>
      </c>
      <c r="O58" s="35">
        <v>21.02459277374815</v>
      </c>
      <c r="P58" s="35">
        <v>59.828463112518612</v>
      </c>
      <c r="Q58" s="35">
        <v>39.024033513492611</v>
      </c>
      <c r="R58" s="35">
        <v>52.987545822464064</v>
      </c>
      <c r="S58" s="35">
        <v>61.314827152846028</v>
      </c>
      <c r="T58" s="35">
        <v>66.872420761368375</v>
      </c>
      <c r="U58" s="35">
        <v>67.2112332087884</v>
      </c>
      <c r="V58" s="35">
        <v>86.790749351567456</v>
      </c>
      <c r="W58" s="35">
        <v>44.353684019361843</v>
      </c>
      <c r="X58" s="35">
        <v>41.285219784891794</v>
      </c>
      <c r="Y58" s="35">
        <v>57.955292437843497</v>
      </c>
      <c r="Z58" s="35">
        <v>75.07302539050643</v>
      </c>
      <c r="AA58" s="35">
        <v>15.91680644508074</v>
      </c>
      <c r="AB58" s="35">
        <v>13.167098130352031</v>
      </c>
      <c r="AC58" s="35">
        <v>3.6831361630276831</v>
      </c>
      <c r="AD58" s="35">
        <v>37.6410513980966</v>
      </c>
      <c r="AE58" s="35">
        <v>33.509044242334909</v>
      </c>
      <c r="AF58" s="35">
        <v>69.385700366636783</v>
      </c>
      <c r="AG58" s="35">
        <v>62.902159646720378</v>
      </c>
      <c r="AH58" s="35">
        <v>7.7862258260588906</v>
      </c>
      <c r="AI58" s="35">
        <v>35.093783025576833</v>
      </c>
      <c r="AJ58" s="35">
        <v>56.568972851517749</v>
      </c>
      <c r="AK58" s="35">
        <v>80.416202598799728</v>
      </c>
      <c r="AL58" s="35">
        <v>82.909366469442247</v>
      </c>
      <c r="AM58" s="35">
        <v>74.128027669899197</v>
      </c>
      <c r="AN58" s="35">
        <v>54.757963465547363</v>
      </c>
      <c r="AO58" s="35">
        <v>94.616380977360308</v>
      </c>
      <c r="AP58" s="35">
        <v>28.338966756635259</v>
      </c>
      <c r="AQ58" s="35">
        <v>78.959270122231587</v>
      </c>
      <c r="AR58" s="35">
        <v>77.070776760055423</v>
      </c>
      <c r="AS58" s="35">
        <v>45.354760928588718</v>
      </c>
      <c r="AT58" s="35">
        <v>100</v>
      </c>
      <c r="AU58" s="35">
        <v>100</v>
      </c>
      <c r="AV58" s="35">
        <v>60</v>
      </c>
      <c r="AW58" s="35">
        <v>85.714285714285722</v>
      </c>
      <c r="AX58" s="35">
        <v>98.603351955307261</v>
      </c>
      <c r="AY58" s="35">
        <v>100</v>
      </c>
      <c r="AZ58" s="35">
        <v>78.481842107865091</v>
      </c>
      <c r="BA58" s="35">
        <v>23.008220816213001</v>
      </c>
      <c r="BB58" s="35">
        <v>42.988354885030489</v>
      </c>
      <c r="BC58" s="35">
        <v>10.890807028451139</v>
      </c>
      <c r="BD58" s="35">
        <v>2.6642049623628687</v>
      </c>
      <c r="BE58" s="35">
        <v>16.52992661417014</v>
      </c>
      <c r="BF58" s="35">
        <v>43.879646744711437</v>
      </c>
      <c r="BG58" s="35">
        <v>87.59541984732823</v>
      </c>
      <c r="BH58" s="35">
        <v>67.315213989265629</v>
      </c>
      <c r="BI58" s="35">
        <v>84.403218613480604</v>
      </c>
      <c r="BJ58" s="35">
        <v>0</v>
      </c>
      <c r="BK58" s="35">
        <v>31.082437275985658</v>
      </c>
      <c r="BL58" s="35">
        <v>14.384588796764136</v>
      </c>
      <c r="BM58" s="35">
        <v>100</v>
      </c>
      <c r="BN58" s="35">
        <v>10.629107981220656</v>
      </c>
      <c r="BO58" s="35">
        <v>74.769230769230759</v>
      </c>
      <c r="BP58" s="35">
        <v>19.689737470167064</v>
      </c>
      <c r="BQ58" s="35">
        <v>19.834621365334364</v>
      </c>
      <c r="BR58" s="35">
        <v>97.656593685124065</v>
      </c>
      <c r="BS58" s="35">
        <v>29.868771475306609</v>
      </c>
      <c r="BT58" s="35">
        <v>59.243768646488228</v>
      </c>
      <c r="BU58" s="35">
        <v>85.391041848164249</v>
      </c>
      <c r="BV58" s="35">
        <v>72.863948262980642</v>
      </c>
      <c r="BW58" s="35">
        <v>59.206605531290435</v>
      </c>
      <c r="BX58" s="35">
        <v>100</v>
      </c>
      <c r="BY58" s="35">
        <v>100</v>
      </c>
      <c r="BZ58" s="35">
        <v>0.61726228410511419</v>
      </c>
      <c r="CA58" s="35">
        <v>85.392991093078791</v>
      </c>
      <c r="CB58" s="35">
        <v>86.191580049353149</v>
      </c>
      <c r="CC58" s="35">
        <v>73.215311180476874</v>
      </c>
      <c r="CD58" s="35">
        <v>21.17328989552637</v>
      </c>
      <c r="CE58" s="35">
        <v>45.011431322238288</v>
      </c>
      <c r="CF58" s="35">
        <v>92.282795712056981</v>
      </c>
      <c r="CG58" s="35">
        <v>98.69156650278704</v>
      </c>
      <c r="CH58" s="35">
        <v>92.686293490506444</v>
      </c>
      <c r="CI58" s="35">
        <v>91.931945426411005</v>
      </c>
      <c r="CJ58" s="35">
        <v>73.756706839738953</v>
      </c>
      <c r="CK58" s="35">
        <v>88.968693489759417</v>
      </c>
      <c r="CL58" s="35">
        <v>100</v>
      </c>
      <c r="CM58" s="35">
        <v>82.158594769101541</v>
      </c>
      <c r="CN58" s="35">
        <v>66.132194294235248</v>
      </c>
      <c r="CO58" s="35">
        <v>26.59010121742682</v>
      </c>
      <c r="CP58" s="35">
        <v>81.470950840658716</v>
      </c>
      <c r="CQ58" s="35">
        <v>25</v>
      </c>
      <c r="CR58" s="35">
        <v>79.382478652927162</v>
      </c>
      <c r="CS58" s="35">
        <v>17.343644192902691</v>
      </c>
      <c r="CT58" s="35">
        <v>27.129536508845533</v>
      </c>
      <c r="CU58" s="35">
        <v>61.54121958431206</v>
      </c>
      <c r="CV58" s="35">
        <v>14.65201465201465</v>
      </c>
      <c r="CW58" s="35">
        <v>76.140756027867781</v>
      </c>
      <c r="CX58" s="35">
        <v>79.487179487179489</v>
      </c>
      <c r="CY58" s="35">
        <v>92.070073183783478</v>
      </c>
      <c r="CZ58" s="35">
        <v>84.632768361581768</v>
      </c>
      <c r="DA58" s="35">
        <v>48.516234626154038</v>
      </c>
      <c r="DB58" s="35">
        <v>18.416658123695743</v>
      </c>
      <c r="DC58" s="35">
        <v>13.416954766465732</v>
      </c>
      <c r="DD58" s="35">
        <v>13.704117750486391</v>
      </c>
      <c r="DE58" s="35">
        <v>10.751819092148482</v>
      </c>
      <c r="DF58" s="35">
        <v>11.326880341824461</v>
      </c>
      <c r="DG58" s="35">
        <v>16.885575336948786</v>
      </c>
      <c r="DH58" s="35">
        <v>8.8217228841866699</v>
      </c>
      <c r="DI58" s="35">
        <v>1.6156700817884013</v>
      </c>
      <c r="DJ58" s="35">
        <v>0</v>
      </c>
      <c r="DK58" s="35">
        <v>4.2951516861356609</v>
      </c>
      <c r="DL58" s="35">
        <v>48.455532313906517</v>
      </c>
      <c r="DM58" s="35">
        <v>58.654739061561642</v>
      </c>
      <c r="DN58" s="35">
        <v>28.683693516699428</v>
      </c>
      <c r="DO58" s="35">
        <v>14.770240700218817</v>
      </c>
      <c r="DP58" s="35">
        <v>0.82343335909291349</v>
      </c>
      <c r="DQ58" s="35">
        <v>49.975292038810366</v>
      </c>
      <c r="DR58" s="35">
        <v>68.811547529444468</v>
      </c>
      <c r="DS58" s="35">
        <v>47.934948284326779</v>
      </c>
      <c r="DT58" s="35">
        <v>0</v>
      </c>
      <c r="DU58" s="35">
        <v>52.384000000000022</v>
      </c>
      <c r="DV58" s="35">
        <v>84.297520661156938</v>
      </c>
      <c r="DW58" s="35">
        <v>81.541802388707723</v>
      </c>
      <c r="DX58" s="35">
        <v>70.801952976867639</v>
      </c>
      <c r="DY58" s="35">
        <v>57.903225806451616</v>
      </c>
      <c r="DZ58" s="35">
        <v>75.000009318181213</v>
      </c>
      <c r="EA58" s="35">
        <v>83.870971155046647</v>
      </c>
      <c r="EB58" s="35">
        <v>29.643873013160693</v>
      </c>
      <c r="EC58" s="35">
        <v>15.568175895465874</v>
      </c>
      <c r="ED58" s="35">
        <v>85</v>
      </c>
      <c r="EE58" s="35">
        <v>88.329928498467822</v>
      </c>
      <c r="EF58" s="35">
        <v>0.31456779713847599</v>
      </c>
      <c r="EG58" s="35">
        <v>10.070387064230674</v>
      </c>
      <c r="EH58" s="35">
        <v>15.475602611692537</v>
      </c>
      <c r="EI58" s="35">
        <v>12.08698015953853</v>
      </c>
      <c r="EJ58" s="35">
        <v>0.98359149769423637</v>
      </c>
      <c r="EK58" s="35">
        <v>8.1978351487411558</v>
      </c>
      <c r="EL58" s="35">
        <v>14.487724564910307</v>
      </c>
      <c r="EM58" s="35">
        <v>7.8316703820098148</v>
      </c>
      <c r="EN58" s="35">
        <v>55.872206977655821</v>
      </c>
      <c r="EO58" s="35">
        <v>89.079478054567033</v>
      </c>
      <c r="EP58" s="35">
        <v>22.251066196921936</v>
      </c>
      <c r="EQ58" s="35">
        <v>156.993633722727</v>
      </c>
      <c r="ER58" s="35">
        <v>170.59150750973484</v>
      </c>
      <c r="ES58" s="35">
        <v>200.25959577229742</v>
      </c>
      <c r="ET58" s="35">
        <v>64.280857902218926</v>
      </c>
      <c r="EU58" s="35">
        <v>19.778725508375054</v>
      </c>
      <c r="EV58" s="35">
        <v>60.886637315188644</v>
      </c>
      <c r="EW58" s="35">
        <v>-1.3676052406775554</v>
      </c>
      <c r="EX58" s="35">
        <v>68.250356296809571</v>
      </c>
      <c r="EY58" s="35">
        <v>5.3135112104317841</v>
      </c>
      <c r="EZ58" s="35">
        <v>100</v>
      </c>
      <c r="FA58" s="35">
        <v>100</v>
      </c>
      <c r="FB58" s="35">
        <v>68</v>
      </c>
      <c r="FC58" s="35">
        <v>89.285714285714292</v>
      </c>
      <c r="FD58" s="35">
        <v>98.753117206982537</v>
      </c>
      <c r="FE58" s="35">
        <v>100</v>
      </c>
      <c r="FF58" s="35">
        <v>76.37183887220344</v>
      </c>
      <c r="FG58" s="35">
        <v>17.930553690210893</v>
      </c>
      <c r="FH58" s="35">
        <v>30.309063233299703</v>
      </c>
      <c r="FI58" s="35">
        <v>9.2673590400000005</v>
      </c>
      <c r="FJ58" s="35">
        <v>8541.374689164968</v>
      </c>
      <c r="FK58" s="35">
        <v>43749.174770504978</v>
      </c>
      <c r="FL58" s="35">
        <v>57.27</v>
      </c>
      <c r="FM58" s="35">
        <v>89.6</v>
      </c>
      <c r="FN58" s="35">
        <v>13.85</v>
      </c>
      <c r="FO58" s="35">
        <v>29.228331301589861</v>
      </c>
      <c r="FP58" s="35">
        <v>0</v>
      </c>
      <c r="FQ58" s="35">
        <v>48.87</v>
      </c>
      <c r="FR58" s="26">
        <v>2807121.8924694834</v>
      </c>
      <c r="FS58" s="35">
        <v>1</v>
      </c>
      <c r="FT58" s="31">
        <v>0.75117370892018775</v>
      </c>
      <c r="FU58" s="35">
        <v>85</v>
      </c>
      <c r="FV58" s="35">
        <v>135</v>
      </c>
      <c r="FW58" s="35">
        <v>243.35083870015799</v>
      </c>
      <c r="FX58" s="26">
        <v>138518</v>
      </c>
      <c r="FY58" s="35">
        <v>69.167455750600922</v>
      </c>
      <c r="FZ58" s="35">
        <v>88.680894456988852</v>
      </c>
      <c r="GA58" s="35">
        <v>98.015150411537618</v>
      </c>
      <c r="GB58" s="35">
        <v>93.145895549566617</v>
      </c>
      <c r="GC58" s="35">
        <v>70.98113482409498</v>
      </c>
      <c r="GD58" s="35">
        <v>100</v>
      </c>
      <c r="GE58" s="35">
        <v>100</v>
      </c>
      <c r="GF58" s="35">
        <v>195.56214846405834</v>
      </c>
      <c r="GG58" s="35">
        <v>80.766819434627763</v>
      </c>
      <c r="GH58" s="35">
        <v>93.538989060203861</v>
      </c>
      <c r="GI58" s="35">
        <v>84.209317732880194</v>
      </c>
      <c r="GJ58" s="35">
        <v>21.17328989552637</v>
      </c>
      <c r="GK58" s="35">
        <v>64.356269211006691</v>
      </c>
      <c r="GL58" s="35">
        <v>98.19189626753105</v>
      </c>
      <c r="GM58" s="35">
        <v>99.610306328822531</v>
      </c>
      <c r="GN58" s="35">
        <v>94.612086851571249</v>
      </c>
      <c r="GO58" s="35">
        <v>96.509672903602876</v>
      </c>
      <c r="GP58" s="35">
        <v>87.261280866747413</v>
      </c>
      <c r="GQ58" s="35">
        <v>97.756626042511101</v>
      </c>
      <c r="GR58" s="35">
        <v>100</v>
      </c>
      <c r="GS58" s="35">
        <v>89.790660412526009</v>
      </c>
      <c r="GT58" s="35">
        <v>93.226344498528022</v>
      </c>
      <c r="GU58" s="35">
        <v>52.13781047417875</v>
      </c>
      <c r="GV58" s="35">
        <v>50.425554271303987</v>
      </c>
      <c r="GW58" s="35">
        <v>7</v>
      </c>
      <c r="GX58" s="35">
        <v>87.650229441328577</v>
      </c>
      <c r="GY58" s="35">
        <v>15.307014349187851</v>
      </c>
      <c r="GZ58" s="35">
        <v>28.305047709228642</v>
      </c>
      <c r="HA58" s="35">
        <v>59.983472781737426</v>
      </c>
      <c r="HB58" s="35">
        <v>12.698412698412698</v>
      </c>
      <c r="HC58" s="35">
        <v>9.0231481481481488</v>
      </c>
      <c r="HD58" s="35">
        <v>87.301587301587304</v>
      </c>
      <c r="HE58" s="35">
        <v>82.224525614324222</v>
      </c>
      <c r="HF58" s="35">
        <v>3.766478342749529</v>
      </c>
      <c r="HG58" s="35">
        <v>56.832816599093732</v>
      </c>
      <c r="HH58" s="35">
        <v>4.795185052102048</v>
      </c>
      <c r="HI58" s="35">
        <v>31.278449002528802</v>
      </c>
      <c r="HJ58" s="35">
        <v>68.447797967354475</v>
      </c>
      <c r="HK58" s="35">
        <v>16.861718509393285</v>
      </c>
      <c r="HL58" s="35">
        <v>13.550970126270403</v>
      </c>
      <c r="HM58" s="35">
        <v>141.7462272867262</v>
      </c>
      <c r="HN58" s="35">
        <v>2.2328303048968277</v>
      </c>
      <c r="HO58" s="35">
        <v>3.3107483831228826</v>
      </c>
      <c r="HP58" s="35">
        <v>9.932245149368649</v>
      </c>
      <c r="HQ58" s="35">
        <v>9.4702802587003383</v>
      </c>
      <c r="HR58" s="35">
        <v>13.953125</v>
      </c>
      <c r="HS58" s="35">
        <v>13.09284332688588</v>
      </c>
      <c r="HT58" s="35">
        <v>80.900000000000006</v>
      </c>
      <c r="HU58" s="35">
        <v>77.5</v>
      </c>
      <c r="HV58" s="35">
        <v>0.65359477124183007</v>
      </c>
      <c r="HW58" s="35">
        <v>53.267973856209153</v>
      </c>
      <c r="HX58" s="35">
        <v>87.49533407988055</v>
      </c>
      <c r="HY58" s="35">
        <v>58.977230309817095</v>
      </c>
      <c r="HZ58" s="35">
        <v>0</v>
      </c>
      <c r="IA58" s="35">
        <v>85.12</v>
      </c>
      <c r="IB58" s="35">
        <v>99.24</v>
      </c>
      <c r="IC58" s="35">
        <v>99.457111834961992</v>
      </c>
      <c r="ID58" s="35">
        <v>95.125</v>
      </c>
      <c r="IE58" s="35">
        <v>84.36</v>
      </c>
      <c r="IF58" s="35">
        <v>86.585369999999998</v>
      </c>
      <c r="IG58" s="35">
        <v>87.804879999999997</v>
      </c>
      <c r="IH58" s="35">
        <v>62.074552699999998</v>
      </c>
      <c r="II58" s="35">
        <v>54.02966581874793</v>
      </c>
      <c r="IJ58" s="35">
        <v>76</v>
      </c>
      <c r="IK58" s="26">
        <v>5165</v>
      </c>
      <c r="IL58" s="35">
        <v>2.0227606118082352E-2</v>
      </c>
      <c r="IM58" s="35">
        <v>-0.37793966926123929</v>
      </c>
      <c r="IN58" s="35">
        <v>1.07328883653972</v>
      </c>
      <c r="IO58" s="35">
        <v>8.5571428571428569</v>
      </c>
      <c r="IP58" s="35">
        <v>-0.67814569536423841</v>
      </c>
      <c r="IQ58" s="35">
        <v>77.958162999999914</v>
      </c>
      <c r="IR58" s="35">
        <v>116.14419699999971</v>
      </c>
      <c r="IS58" s="35">
        <v>44.674634999999995</v>
      </c>
      <c r="IT58" s="35">
        <v>109.82149999999999</v>
      </c>
      <c r="IU58" s="35">
        <v>102.58699999999999</v>
      </c>
    </row>
    <row r="59" spans="1:255">
      <c r="A59" s="34" t="s">
        <v>248</v>
      </c>
      <c r="B59" s="34" t="s">
        <v>34</v>
      </c>
      <c r="C59" s="35">
        <v>53.66747218201435</v>
      </c>
      <c r="D59" s="35" t="s">
        <v>567</v>
      </c>
      <c r="E59" s="35">
        <v>61.678513479892736</v>
      </c>
      <c r="F59" s="35">
        <v>60.650450251331975</v>
      </c>
      <c r="G59" s="35">
        <v>59.624245880157019</v>
      </c>
      <c r="H59" s="35">
        <v>48.954904484518359</v>
      </c>
      <c r="I59" s="35">
        <v>50.250898384779809</v>
      </c>
      <c r="J59" s="35">
        <v>40.845820611406225</v>
      </c>
      <c r="K59" s="35">
        <v>64.643889145762884</v>
      </c>
      <c r="L59" s="35">
        <v>61.982402257422933</v>
      </c>
      <c r="M59" s="35">
        <v>80.65878378378379</v>
      </c>
      <c r="N59" s="35">
        <v>45.44555437454224</v>
      </c>
      <c r="O59" s="35">
        <v>38.698860598185149</v>
      </c>
      <c r="P59" s="35">
        <v>78.641590719659476</v>
      </c>
      <c r="Q59" s="35">
        <v>44.139680179772547</v>
      </c>
      <c r="R59" s="35">
        <v>81.831952192825014</v>
      </c>
      <c r="S59" s="35">
        <v>79.342600804786656</v>
      </c>
      <c r="T59" s="35">
        <v>37.287567827943704</v>
      </c>
      <c r="U59" s="35">
        <v>77.374440357209622</v>
      </c>
      <c r="V59" s="35">
        <v>92.759730148881346</v>
      </c>
      <c r="W59" s="35">
        <v>33.015970829138283</v>
      </c>
      <c r="X59" s="35">
        <v>43.269685282984689</v>
      </c>
      <c r="Y59" s="35">
        <v>51.701402782571158</v>
      </c>
      <c r="Z59" s="35">
        <v>48.954904484518359</v>
      </c>
      <c r="AA59" s="35">
        <v>13.588859442394414</v>
      </c>
      <c r="AB59" s="35">
        <v>67.070727244068223</v>
      </c>
      <c r="AC59" s="35">
        <v>32.303424306333575</v>
      </c>
      <c r="AD59" s="35">
        <v>55.326870645461469</v>
      </c>
      <c r="AE59" s="35">
        <v>54.774062355535946</v>
      </c>
      <c r="AF59" s="35">
        <v>78.441446314885255</v>
      </c>
      <c r="AG59" s="35">
        <v>82.638017754521371</v>
      </c>
      <c r="AH59" s="35">
        <v>11.376815990223502</v>
      </c>
      <c r="AI59" s="35">
        <v>28.522628089473823</v>
      </c>
      <c r="AJ59" s="35">
        <v>84.517217780819351</v>
      </c>
      <c r="AK59" s="35">
        <v>63.04160339677626</v>
      </c>
      <c r="AL59" s="35">
        <v>46.367272542891612</v>
      </c>
      <c r="AM59" s="35">
        <v>34.235822003600745</v>
      </c>
      <c r="AN59" s="35">
        <v>73.015960771116809</v>
      </c>
      <c r="AO59" s="35">
        <v>86.685458379372506</v>
      </c>
      <c r="AP59" s="35">
        <v>27.268486269037112</v>
      </c>
      <c r="AQ59" s="35">
        <v>64.697531351571925</v>
      </c>
      <c r="AR59" s="35">
        <v>86.699144289108474</v>
      </c>
      <c r="AS59" s="35">
        <v>64.580182710730512</v>
      </c>
      <c r="AT59" s="35">
        <v>66.666666666666657</v>
      </c>
      <c r="AU59" s="35">
        <v>97.635135135135144</v>
      </c>
      <c r="AV59" s="35">
        <v>25</v>
      </c>
      <c r="AW59" s="35">
        <v>100</v>
      </c>
      <c r="AX59" s="35">
        <v>100</v>
      </c>
      <c r="AY59" s="35">
        <v>83.333333333333343</v>
      </c>
      <c r="AZ59" s="35">
        <v>55.587865191813812</v>
      </c>
      <c r="BA59" s="35">
        <v>38.226028831032281</v>
      </c>
      <c r="BB59" s="35">
        <v>26.304523411209402</v>
      </c>
      <c r="BC59" s="35">
        <v>23.776021105322343</v>
      </c>
      <c r="BD59" s="35">
        <v>19.072679014938661</v>
      </c>
      <c r="BE59" s="35">
        <v>24.750335311964299</v>
      </c>
      <c r="BF59" s="35">
        <v>72.273567467652484</v>
      </c>
      <c r="BG59" s="35">
        <v>84.470419847328245</v>
      </c>
      <c r="BH59" s="35">
        <v>53.128565468280797</v>
      </c>
      <c r="BI59" s="35">
        <v>76.967377563028862</v>
      </c>
      <c r="BJ59" s="35">
        <v>100</v>
      </c>
      <c r="BK59" s="35">
        <v>27.713261648745522</v>
      </c>
      <c r="BL59" s="35">
        <v>35.275478798534067</v>
      </c>
      <c r="BM59" s="35">
        <v>100</v>
      </c>
      <c r="BN59" s="35">
        <v>13.569980271810611</v>
      </c>
      <c r="BO59" s="35">
        <v>96.800000000000011</v>
      </c>
      <c r="BP59" s="35">
        <v>78.579952267303099</v>
      </c>
      <c r="BQ59" s="35">
        <v>55.390645760189393</v>
      </c>
      <c r="BR59" s="35">
        <v>96.557210743807559</v>
      </c>
      <c r="BS59" s="35">
        <v>81.774731825111473</v>
      </c>
      <c r="BT59" s="35">
        <v>69.115788371256542</v>
      </c>
      <c r="BU59" s="35">
        <v>92.783859268519194</v>
      </c>
      <c r="BV59" s="35">
        <v>68.735577113647508</v>
      </c>
      <c r="BW59" s="35">
        <v>84.303047445398533</v>
      </c>
      <c r="BX59" s="35">
        <v>12.642147985684113</v>
      </c>
      <c r="BY59" s="35">
        <v>81.526813880126184</v>
      </c>
      <c r="BZ59" s="35">
        <v>17.693741618020816</v>
      </c>
      <c r="CA59" s="35">
        <v>68.938421963086284</v>
      </c>
      <c r="CB59" s="35">
        <v>58.205345864494895</v>
      </c>
      <c r="CC59" s="35">
        <v>86.710073029390045</v>
      </c>
      <c r="CD59" s="35">
        <v>82.521831980462707</v>
      </c>
      <c r="CE59" s="35">
        <v>84.750885272302639</v>
      </c>
      <c r="CF59" s="35">
        <v>83.120084033521238</v>
      </c>
      <c r="CG59" s="35">
        <v>97.479431574319108</v>
      </c>
      <c r="CH59" s="35">
        <v>100</v>
      </c>
      <c r="CI59" s="35">
        <v>76.856331136410134</v>
      </c>
      <c r="CJ59" s="35">
        <v>97.218981028157941</v>
      </c>
      <c r="CK59" s="35">
        <v>93.922374526433487</v>
      </c>
      <c r="CL59" s="35">
        <v>100</v>
      </c>
      <c r="CM59" s="35">
        <v>91.379195051724267</v>
      </c>
      <c r="CN59" s="35">
        <v>85.221527874005915</v>
      </c>
      <c r="CO59" s="35">
        <v>25.341355563998992</v>
      </c>
      <c r="CP59" s="35">
        <v>27.873223590082535</v>
      </c>
      <c r="CQ59" s="35">
        <v>45.833333333333329</v>
      </c>
      <c r="CR59" s="35">
        <v>74.739217119417063</v>
      </c>
      <c r="CS59" s="35">
        <v>34.006196745650378</v>
      </c>
      <c r="CT59" s="35">
        <v>21.063641983886622</v>
      </c>
      <c r="CU59" s="35">
        <v>57.834665946227915</v>
      </c>
      <c r="CV59" s="35">
        <v>26.223776223776223</v>
      </c>
      <c r="CW59" s="35">
        <v>44.775140988252524</v>
      </c>
      <c r="CX59" s="35">
        <v>77.972027972027973</v>
      </c>
      <c r="CY59" s="35">
        <v>83.515857812274049</v>
      </c>
      <c r="CZ59" s="35">
        <v>55.164835164834955</v>
      </c>
      <c r="DA59" s="35">
        <v>8.1840204764460562</v>
      </c>
      <c r="DB59" s="35">
        <v>7.5631946050594587</v>
      </c>
      <c r="DC59" s="35">
        <v>19.614524279729366</v>
      </c>
      <c r="DD59" s="35">
        <v>50.407214810585046</v>
      </c>
      <c r="DE59" s="35">
        <v>100</v>
      </c>
      <c r="DF59" s="35">
        <v>67.143743194041988</v>
      </c>
      <c r="DG59" s="35">
        <v>50.731950971645823</v>
      </c>
      <c r="DH59" s="35">
        <v>38.135602286497836</v>
      </c>
      <c r="DI59" s="35">
        <v>25.123632951022213</v>
      </c>
      <c r="DJ59" s="35">
        <v>38.63241827070938</v>
      </c>
      <c r="DK59" s="35">
        <v>27.322043717104865</v>
      </c>
      <c r="DL59" s="35">
        <v>30.376068004773632</v>
      </c>
      <c r="DM59" s="35">
        <v>62.902456608257104</v>
      </c>
      <c r="DN59" s="35">
        <v>82.514734774066795</v>
      </c>
      <c r="DO59" s="35">
        <v>45.514223194748347</v>
      </c>
      <c r="DP59" s="35">
        <v>52.311178406996106</v>
      </c>
      <c r="DQ59" s="35">
        <v>33.505901255823218</v>
      </c>
      <c r="DR59" s="35">
        <v>100</v>
      </c>
      <c r="DS59" s="35">
        <v>81.456384518012783</v>
      </c>
      <c r="DT59" s="35">
        <v>6.5968475968475966</v>
      </c>
      <c r="DU59" s="35">
        <v>73.951999999999998</v>
      </c>
      <c r="DV59" s="35">
        <v>87.603305785124093</v>
      </c>
      <c r="DW59" s="35">
        <v>85.432733504713028</v>
      </c>
      <c r="DX59" s="35">
        <v>66.993385832976287</v>
      </c>
      <c r="DY59" s="35">
        <v>78.225806451612897</v>
      </c>
      <c r="DZ59" s="35">
        <v>97.727276962809654</v>
      </c>
      <c r="EA59" s="35">
        <v>100</v>
      </c>
      <c r="EB59" s="35">
        <v>97.06789745202164</v>
      </c>
      <c r="EC59" s="35">
        <v>1.0329321122969179</v>
      </c>
      <c r="ED59" s="35">
        <v>100</v>
      </c>
      <c r="EE59" s="35">
        <v>100</v>
      </c>
      <c r="EF59" s="35">
        <v>0.1951359667092453</v>
      </c>
      <c r="EG59" s="35">
        <v>33.742296489184987</v>
      </c>
      <c r="EH59" s="35">
        <v>20.508574516688213</v>
      </c>
      <c r="EI59" s="35">
        <v>2.4380729785350512</v>
      </c>
      <c r="EJ59" s="35">
        <v>0</v>
      </c>
      <c r="EK59" s="35">
        <v>23.540577180918774</v>
      </c>
      <c r="EL59" s="35">
        <v>22.215547625946478</v>
      </c>
      <c r="EM59" s="35">
        <v>6.395344836026327</v>
      </c>
      <c r="EN59" s="35">
        <v>16.906115248921967</v>
      </c>
      <c r="EO59" s="35">
        <v>73.555555555555557</v>
      </c>
      <c r="EP59" s="35">
        <v>7.932310946589106</v>
      </c>
      <c r="EQ59" s="35">
        <v>292.17345319936538</v>
      </c>
      <c r="ER59" s="35">
        <v>460.07403490216819</v>
      </c>
      <c r="ES59" s="35">
        <v>450.81967213114757</v>
      </c>
      <c r="ET59" s="35">
        <v>38.339502908514014</v>
      </c>
      <c r="EU59" s="35">
        <v>48.915917503966156</v>
      </c>
      <c r="EV59" s="35">
        <v>60.560526573991318</v>
      </c>
      <c r="EW59" s="35">
        <v>-3.0605265739913179</v>
      </c>
      <c r="EX59" s="35">
        <v>74.473482223166783</v>
      </c>
      <c r="EY59" s="35">
        <v>9.631702693271265</v>
      </c>
      <c r="EZ59" s="35">
        <v>66.666666666666671</v>
      </c>
      <c r="FA59" s="35">
        <v>97.9</v>
      </c>
      <c r="FB59" s="35">
        <v>40</v>
      </c>
      <c r="FC59" s="35">
        <v>100</v>
      </c>
      <c r="FD59" s="35">
        <v>100</v>
      </c>
      <c r="FE59" s="35">
        <v>87.5</v>
      </c>
      <c r="FF59" s="35">
        <v>54.093372041958233</v>
      </c>
      <c r="FG59" s="35">
        <v>29.789954981455548</v>
      </c>
      <c r="FH59" s="35">
        <v>18.546079874989214</v>
      </c>
      <c r="FI59" s="35">
        <v>20.231827040000002</v>
      </c>
      <c r="FJ59" s="35">
        <v>28413.7552678477</v>
      </c>
      <c r="FK59" s="35">
        <v>61530.664670676888</v>
      </c>
      <c r="FL59" s="35">
        <v>29.62</v>
      </c>
      <c r="FM59" s="35">
        <v>86.98</v>
      </c>
      <c r="FN59" s="35">
        <v>-6.09</v>
      </c>
      <c r="FO59" s="35">
        <v>22.910979772061637</v>
      </c>
      <c r="FP59" s="35">
        <v>1</v>
      </c>
      <c r="FQ59" s="35">
        <v>46.52</v>
      </c>
      <c r="FR59" s="26">
        <v>5685663.1033400921</v>
      </c>
      <c r="FS59" s="35">
        <v>1</v>
      </c>
      <c r="FT59" s="31">
        <v>0.95900920648838239</v>
      </c>
      <c r="FU59" s="35">
        <v>13.4</v>
      </c>
      <c r="FV59" s="35">
        <v>36.299999999999997</v>
      </c>
      <c r="FW59" s="35">
        <v>184.30001916930701</v>
      </c>
      <c r="FX59" s="26">
        <v>201255</v>
      </c>
      <c r="FY59" s="35">
        <v>91.622255382647623</v>
      </c>
      <c r="FZ59" s="35">
        <v>91.336602003837129</v>
      </c>
      <c r="GA59" s="35">
        <v>99.010871882327862</v>
      </c>
      <c r="GB59" s="35">
        <v>92.214879556597737</v>
      </c>
      <c r="GC59" s="35">
        <v>88.81261991046685</v>
      </c>
      <c r="GD59" s="35">
        <v>12.642147985684113</v>
      </c>
      <c r="GE59" s="35">
        <v>81.526813880126184</v>
      </c>
      <c r="GF59" s="35">
        <v>5605.7630836858798</v>
      </c>
      <c r="GG59" s="35">
        <v>69.576535127594269</v>
      </c>
      <c r="GH59" s="35">
        <v>80.444126224460248</v>
      </c>
      <c r="GI59" s="35">
        <v>86.477180829462966</v>
      </c>
      <c r="GJ59" s="35">
        <v>82.521831980462707</v>
      </c>
      <c r="GK59" s="35">
        <v>90.115484850866238</v>
      </c>
      <c r="GL59" s="35">
        <v>96.247824704180601</v>
      </c>
      <c r="GM59" s="35">
        <v>99.249293475480528</v>
      </c>
      <c r="GN59" s="35">
        <v>100</v>
      </c>
      <c r="GO59" s="35">
        <v>89.987800180595897</v>
      </c>
      <c r="GP59" s="35">
        <v>98.093234048461071</v>
      </c>
      <c r="GQ59" s="35">
        <v>98.764027932855171</v>
      </c>
      <c r="GR59" s="35">
        <v>100</v>
      </c>
      <c r="GS59" s="35">
        <v>94.050673238166254</v>
      </c>
      <c r="GT59" s="35">
        <v>97.044264399965215</v>
      </c>
      <c r="GU59" s="35">
        <v>50.185461522063527</v>
      </c>
      <c r="GV59" s="35">
        <v>-21.937794283440546</v>
      </c>
      <c r="GW59" s="35">
        <v>12</v>
      </c>
      <c r="GX59" s="35">
        <v>85.649115327222333</v>
      </c>
      <c r="GY59" s="35">
        <v>23.585589426561501</v>
      </c>
      <c r="GZ59" s="35">
        <v>24.758047324664251</v>
      </c>
      <c r="HA59" s="35">
        <v>56.926841203816977</v>
      </c>
      <c r="HB59" s="35">
        <v>22.727272727272727</v>
      </c>
      <c r="HC59" s="35">
        <v>15.924385633270321</v>
      </c>
      <c r="HD59" s="35">
        <v>86.36363636363636</v>
      </c>
      <c r="HE59" s="35">
        <v>79.230550234295919</v>
      </c>
      <c r="HF59" s="35">
        <v>10.989010989010989</v>
      </c>
      <c r="HG59" s="35">
        <v>32.703659976387257</v>
      </c>
      <c r="HH59" s="35">
        <v>4.3228660113812722</v>
      </c>
      <c r="HI59" s="35">
        <v>33.748350923482853</v>
      </c>
      <c r="HJ59" s="35">
        <v>251.76833111562436</v>
      </c>
      <c r="HK59" s="35">
        <v>234.47020099446738</v>
      </c>
      <c r="HL59" s="35">
        <v>80.327754044400876</v>
      </c>
      <c r="HM59" s="35">
        <v>425.87015897471815</v>
      </c>
      <c r="HN59" s="35">
        <v>6.3729953077946631</v>
      </c>
      <c r="HO59" s="35">
        <v>16.037537642692065</v>
      </c>
      <c r="HP59" s="35">
        <v>45.24126339379508</v>
      </c>
      <c r="HQ59" s="35">
        <v>39.078366832411234</v>
      </c>
      <c r="HR59" s="35">
        <v>15.99609375</v>
      </c>
      <c r="HS59" s="35">
        <v>12.455696202531646</v>
      </c>
      <c r="HT59" s="35">
        <v>108.3</v>
      </c>
      <c r="HU59" s="35">
        <v>105.6</v>
      </c>
      <c r="HV59" s="35">
        <v>41.521651153379196</v>
      </c>
      <c r="HW59" s="35">
        <v>39.093484419263461</v>
      </c>
      <c r="HX59" s="35">
        <v>100</v>
      </c>
      <c r="HY59" s="35">
        <v>85.347985347985343</v>
      </c>
      <c r="HZ59" s="35">
        <v>5.0305250305250304</v>
      </c>
      <c r="IA59" s="35">
        <v>91.86</v>
      </c>
      <c r="IB59" s="35">
        <v>99.4</v>
      </c>
      <c r="IC59" s="35">
        <v>99.571550985432737</v>
      </c>
      <c r="ID59" s="35">
        <v>94.545454545454547</v>
      </c>
      <c r="IE59" s="35">
        <v>90.66</v>
      </c>
      <c r="IF59" s="35">
        <v>98.78049</v>
      </c>
      <c r="IG59" s="35">
        <v>100</v>
      </c>
      <c r="IH59" s="35">
        <v>96.060405099999997</v>
      </c>
      <c r="II59" s="35">
        <v>46.115706583531541</v>
      </c>
      <c r="IJ59" s="35">
        <v>82</v>
      </c>
      <c r="IK59" s="26">
        <v>5622</v>
      </c>
      <c r="IL59" s="35">
        <v>1.4295460399451433E-2</v>
      </c>
      <c r="IM59" s="35">
        <v>1.0468431771894093</v>
      </c>
      <c r="IN59" s="35">
        <v>1.7475633528265107</v>
      </c>
      <c r="IO59" s="35">
        <v>0.92777777777777781</v>
      </c>
      <c r="IP59" s="35">
        <v>-1</v>
      </c>
      <c r="IQ59" s="35">
        <v>214.467715</v>
      </c>
      <c r="IR59" s="35">
        <v>173.162836</v>
      </c>
      <c r="IS59" s="35">
        <v>36.533528000000004</v>
      </c>
      <c r="IT59" s="35">
        <v>129.702</v>
      </c>
      <c r="IU59" s="35">
        <v>112.402</v>
      </c>
    </row>
    <row r="60" spans="1:255">
      <c r="A60" s="34" t="s">
        <v>258</v>
      </c>
      <c r="B60" s="34" t="s">
        <v>44</v>
      </c>
      <c r="C60" s="35">
        <v>54.796483244203529</v>
      </c>
      <c r="D60" s="35" t="s">
        <v>567</v>
      </c>
      <c r="E60" s="35">
        <v>50.011844581306939</v>
      </c>
      <c r="F60" s="35">
        <v>64.054615786134036</v>
      </c>
      <c r="G60" s="35">
        <v>56.392034651275367</v>
      </c>
      <c r="H60" s="35">
        <v>70.103453557323363</v>
      </c>
      <c r="I60" s="35">
        <v>42.787524949548981</v>
      </c>
      <c r="J60" s="35">
        <v>45.429425939632488</v>
      </c>
      <c r="K60" s="35">
        <v>73.275998549337459</v>
      </c>
      <c r="L60" s="35">
        <v>60.199662478753083</v>
      </c>
      <c r="M60" s="35">
        <v>35.639281040817352</v>
      </c>
      <c r="N60" s="35">
        <v>35.620344372598126</v>
      </c>
      <c r="O60" s="35">
        <v>29.685329473161215</v>
      </c>
      <c r="P60" s="35">
        <v>65.650451573174436</v>
      </c>
      <c r="Q60" s="35">
        <v>42.027580515460954</v>
      </c>
      <c r="R60" s="35">
        <v>74.982260141712175</v>
      </c>
      <c r="S60" s="35">
        <v>71.476404917542027</v>
      </c>
      <c r="T60" s="35">
        <v>67.732217569820989</v>
      </c>
      <c r="U60" s="35">
        <v>64.571871378508433</v>
      </c>
      <c r="V60" s="35">
        <v>86.824301650031373</v>
      </c>
      <c r="W60" s="35">
        <v>41.286937845427026</v>
      </c>
      <c r="X60" s="35">
        <v>37.512162117406753</v>
      </c>
      <c r="Y60" s="35">
        <v>51.764900265003256</v>
      </c>
      <c r="Z60" s="35">
        <v>70.103453557323363</v>
      </c>
      <c r="AA60" s="35">
        <v>39.360159264850722</v>
      </c>
      <c r="AB60" s="35">
        <v>7.1845658311848197</v>
      </c>
      <c r="AC60" s="35">
        <v>32.897749000992619</v>
      </c>
      <c r="AD60" s="35">
        <v>82.44438704389853</v>
      </c>
      <c r="AE60" s="35">
        <v>42.569857794275457</v>
      </c>
      <c r="AF60" s="35">
        <v>52.268430762091747</v>
      </c>
      <c r="AG60" s="35">
        <v>62.166726931575901</v>
      </c>
      <c r="AH60" s="35">
        <v>39.682352623921894</v>
      </c>
      <c r="AI60" s="35">
        <v>34.439198263399696</v>
      </c>
      <c r="AJ60" s="35">
        <v>89.553479322615885</v>
      </c>
      <c r="AK60" s="35">
        <v>90.505320788784246</v>
      </c>
      <c r="AL60" s="35">
        <v>63.907196365143939</v>
      </c>
      <c r="AM60" s="35">
        <v>59.997538127399466</v>
      </c>
      <c r="AN60" s="35">
        <v>49.774807284664</v>
      </c>
      <c r="AO60" s="35">
        <v>85.917649407417201</v>
      </c>
      <c r="AP60" s="35">
        <v>57.401167839705955</v>
      </c>
      <c r="AQ60" s="35">
        <v>36.025747738169699</v>
      </c>
      <c r="AR60" s="35">
        <v>65.247889878463852</v>
      </c>
      <c r="AS60" s="35">
        <v>42.32350693742589</v>
      </c>
      <c r="AT60" s="35">
        <v>100</v>
      </c>
      <c r="AU60" s="35">
        <v>32.18468468468469</v>
      </c>
      <c r="AV60" s="35">
        <v>9.9999999999999982</v>
      </c>
      <c r="AW60" s="35">
        <v>33.333333333333329</v>
      </c>
      <c r="AX60" s="35">
        <v>67.039106145251395</v>
      </c>
      <c r="AY60" s="35">
        <v>100</v>
      </c>
      <c r="AZ60" s="35">
        <v>48.062206892714173</v>
      </c>
      <c r="BA60" s="35">
        <v>4.460615551022804</v>
      </c>
      <c r="BB60" s="35">
        <v>21.343585574856032</v>
      </c>
      <c r="BC60" s="35">
        <v>4.2353138443976661</v>
      </c>
      <c r="BD60" s="35">
        <v>15.006695612858978</v>
      </c>
      <c r="BE60" s="35">
        <v>12.794415008308793</v>
      </c>
      <c r="BF60" s="35">
        <v>61.254877798315874</v>
      </c>
      <c r="BG60" s="35">
        <v>36.009064885496187</v>
      </c>
      <c r="BH60" s="35">
        <v>76.592741407201558</v>
      </c>
      <c r="BI60" s="35">
        <v>50</v>
      </c>
      <c r="BJ60" s="35">
        <v>100</v>
      </c>
      <c r="BK60" s="35">
        <v>49.462365591397848</v>
      </c>
      <c r="BL60" s="35">
        <v>6.2655456194286971</v>
      </c>
      <c r="BM60" s="35">
        <v>100</v>
      </c>
      <c r="BN60" s="35">
        <v>12.382410851017282</v>
      </c>
      <c r="BO60" s="35">
        <v>79.169230769230765</v>
      </c>
      <c r="BP60" s="35">
        <v>56.443914081145586</v>
      </c>
      <c r="BQ60" s="35">
        <v>66.048216357350697</v>
      </c>
      <c r="BR60" s="35">
        <v>98.267679359121686</v>
      </c>
      <c r="BS60" s="35">
        <v>80.843469924935746</v>
      </c>
      <c r="BT60" s="35">
        <v>83.208043303744049</v>
      </c>
      <c r="BU60" s="35">
        <v>92.356697775375139</v>
      </c>
      <c r="BV60" s="35">
        <v>70.654327823136015</v>
      </c>
      <c r="BW60" s="35">
        <v>30.319485760519232</v>
      </c>
      <c r="BX60" s="35">
        <v>100</v>
      </c>
      <c r="BY60" s="35">
        <v>100</v>
      </c>
      <c r="BZ60" s="35">
        <v>3.1966527094629682</v>
      </c>
      <c r="CA60" s="35">
        <v>72.509333340668235</v>
      </c>
      <c r="CB60" s="35">
        <v>43.519388244697858</v>
      </c>
      <c r="CC60" s="35">
        <v>77.104070724632322</v>
      </c>
      <c r="CD60" s="35">
        <v>54.511220227847723</v>
      </c>
      <c r="CE60" s="35">
        <v>58.943958766343464</v>
      </c>
      <c r="CF60" s="35">
        <v>80.843256966860977</v>
      </c>
      <c r="CG60" s="35">
        <v>100</v>
      </c>
      <c r="CH60" s="35">
        <v>83.467230099824036</v>
      </c>
      <c r="CI60" s="35">
        <v>76.164813349183262</v>
      </c>
      <c r="CJ60" s="35">
        <v>94.209174547720181</v>
      </c>
      <c r="CK60" s="35">
        <v>86.93217340575994</v>
      </c>
      <c r="CL60" s="35">
        <v>100</v>
      </c>
      <c r="CM60" s="35">
        <v>91.5888366605909</v>
      </c>
      <c r="CN60" s="35">
        <v>62.232185137172721</v>
      </c>
      <c r="CO60" s="35">
        <v>32.073950287396272</v>
      </c>
      <c r="CP60" s="35">
        <v>58.453529915551471</v>
      </c>
      <c r="CQ60" s="35">
        <v>33.333333333333329</v>
      </c>
      <c r="CR60" s="35">
        <v>77.865950104301476</v>
      </c>
      <c r="CS60" s="35">
        <v>17.978799580335004</v>
      </c>
      <c r="CT60" s="35">
        <v>16.691736667583758</v>
      </c>
      <c r="CU60" s="35">
        <v>48.036896254539066</v>
      </c>
      <c r="CV60" s="35">
        <v>16.78321678321678</v>
      </c>
      <c r="CW60" s="35">
        <v>64.267460050229204</v>
      </c>
      <c r="CX60" s="35">
        <v>77.972027972027973</v>
      </c>
      <c r="CY60" s="35">
        <v>86.885386887273626</v>
      </c>
      <c r="CZ60" s="35">
        <v>89.774436090225478</v>
      </c>
      <c r="DA60" s="35">
        <v>33.650537694470948</v>
      </c>
      <c r="DB60" s="35">
        <v>40.403984237999879</v>
      </c>
      <c r="DC60" s="35">
        <v>38.316334291701558</v>
      </c>
      <c r="DD60" s="35">
        <v>5.9280610589418217</v>
      </c>
      <c r="DE60" s="35">
        <v>12.885231478807723</v>
      </c>
      <c r="DF60" s="35">
        <v>0</v>
      </c>
      <c r="DG60" s="35">
        <v>9.9249707869897286</v>
      </c>
      <c r="DH60" s="35">
        <v>32.033283602024071</v>
      </c>
      <c r="DI60" s="35">
        <v>16.45860090183993</v>
      </c>
      <c r="DJ60" s="35">
        <v>51.796107825849511</v>
      </c>
      <c r="DK60" s="35">
        <v>31.303003674256953</v>
      </c>
      <c r="DL60" s="35">
        <v>85.090846932198133</v>
      </c>
      <c r="DM60" s="35">
        <v>80.733912706211925</v>
      </c>
      <c r="DN60" s="35">
        <v>85.068762278978369</v>
      </c>
      <c r="DO60" s="35">
        <v>78.884026258205679</v>
      </c>
      <c r="DP60" s="35">
        <v>21.570002964853732</v>
      </c>
      <c r="DQ60" s="35">
        <v>44.277615614529985</v>
      </c>
      <c r="DR60" s="35">
        <v>84.028070353233204</v>
      </c>
      <c r="DS60" s="35">
        <v>62.97360003876036</v>
      </c>
      <c r="DT60" s="35">
        <v>0</v>
      </c>
      <c r="DU60" s="35">
        <v>56.640000000000015</v>
      </c>
      <c r="DV60" s="35">
        <v>58.471074380165213</v>
      </c>
      <c r="DW60" s="35">
        <v>31.744040150564594</v>
      </c>
      <c r="DX60" s="35">
        <v>58.745103795857887</v>
      </c>
      <c r="DY60" s="35">
        <v>55.741935483870975</v>
      </c>
      <c r="DZ60" s="35">
        <v>72.727267644628427</v>
      </c>
      <c r="EA60" s="35">
        <v>85.483871394380827</v>
      </c>
      <c r="EB60" s="35">
        <v>34.506260400232193</v>
      </c>
      <c r="EC60" s="35">
        <v>12.925965214565355</v>
      </c>
      <c r="ED60" s="35">
        <v>82.5</v>
      </c>
      <c r="EE60" s="35">
        <v>84.856996935648624</v>
      </c>
      <c r="EF60" s="35">
        <v>0.70272423411257579</v>
      </c>
      <c r="EG60" s="35">
        <v>69.803936751236677</v>
      </c>
      <c r="EH60" s="35">
        <v>27.905102134260208</v>
      </c>
      <c r="EI60" s="35">
        <v>0</v>
      </c>
      <c r="EJ60" s="35">
        <v>100</v>
      </c>
      <c r="EK60" s="35">
        <v>14.693906907502452</v>
      </c>
      <c r="EL60" s="35">
        <v>21.403773835449798</v>
      </c>
      <c r="EM60" s="35">
        <v>1.7239743171971942</v>
      </c>
      <c r="EN60" s="35">
        <v>50.718345746765969</v>
      </c>
      <c r="EO60" s="35">
        <v>83.655990510083058</v>
      </c>
      <c r="EP60" s="35">
        <v>5.3520774980821724</v>
      </c>
      <c r="EQ60" s="35">
        <v>78.497136638538521</v>
      </c>
      <c r="ER60" s="35">
        <v>321.12464988493036</v>
      </c>
      <c r="ES60" s="35">
        <v>289.0121848964373</v>
      </c>
      <c r="ET60" s="35">
        <v>71.361033307762298</v>
      </c>
      <c r="EU60" s="35">
        <v>51.736749148127657</v>
      </c>
      <c r="EV60" s="35">
        <v>69.740134455795726</v>
      </c>
      <c r="EW60" s="35">
        <v>-6.4639737219045088</v>
      </c>
      <c r="EX60" s="35">
        <v>60.608841402907586</v>
      </c>
      <c r="EY60" s="35">
        <v>4.6326660609578099</v>
      </c>
      <c r="EZ60" s="35">
        <v>100</v>
      </c>
      <c r="FA60" s="35">
        <v>39.78</v>
      </c>
      <c r="FB60" s="35">
        <v>28</v>
      </c>
      <c r="FC60" s="35">
        <v>50</v>
      </c>
      <c r="FD60" s="35">
        <v>70.573566084788027</v>
      </c>
      <c r="FE60" s="35">
        <v>100</v>
      </c>
      <c r="FF60" s="35">
        <v>46.770042879574831</v>
      </c>
      <c r="FG60" s="35">
        <v>3.4762056252800004</v>
      </c>
      <c r="FH60" s="35">
        <v>15.048356387299702</v>
      </c>
      <c r="FI60" s="35">
        <v>3.603972960000001</v>
      </c>
      <c r="FJ60" s="35">
        <v>23489.423527197476</v>
      </c>
      <c r="FK60" s="35">
        <v>35668.924221718735</v>
      </c>
      <c r="FL60" s="35">
        <v>40.35</v>
      </c>
      <c r="FM60" s="35">
        <v>46.35</v>
      </c>
      <c r="FN60" s="35">
        <v>26.89</v>
      </c>
      <c r="FO60" s="35">
        <v>0</v>
      </c>
      <c r="FP60" s="35">
        <v>1</v>
      </c>
      <c r="FQ60" s="35">
        <v>61.69</v>
      </c>
      <c r="FR60" s="26">
        <v>1688404.5770837888</v>
      </c>
      <c r="FS60" s="35">
        <v>1</v>
      </c>
      <c r="FT60" s="31">
        <v>0.87508203894115077</v>
      </c>
      <c r="FU60" s="35">
        <v>70.7</v>
      </c>
      <c r="FV60" s="35">
        <v>73.400000000000006</v>
      </c>
      <c r="FW60" s="35">
        <v>166.60011349421299</v>
      </c>
      <c r="FX60" s="26">
        <v>103646</v>
      </c>
      <c r="FY60" s="35">
        <v>91.219386439804069</v>
      </c>
      <c r="FZ60" s="35">
        <v>95.127610208816705</v>
      </c>
      <c r="GA60" s="35">
        <v>98.953338489301373</v>
      </c>
      <c r="GB60" s="35">
        <v>92.647589584944569</v>
      </c>
      <c r="GC60" s="35">
        <v>50.456303170920343</v>
      </c>
      <c r="GD60" s="35">
        <v>100</v>
      </c>
      <c r="GE60" s="35">
        <v>100</v>
      </c>
      <c r="GF60" s="35">
        <v>1012.7692681926034</v>
      </c>
      <c r="GG60" s="35">
        <v>72.005010357463803</v>
      </c>
      <c r="GH60" s="35">
        <v>73.572512152609377</v>
      </c>
      <c r="GI60" s="35">
        <v>84.862843475713845</v>
      </c>
      <c r="GJ60" s="35">
        <v>54.511220227847723</v>
      </c>
      <c r="GK60" s="35">
        <v>73.387369117209232</v>
      </c>
      <c r="GL60" s="35">
        <v>95.76474557757993</v>
      </c>
      <c r="GM60" s="35">
        <v>100</v>
      </c>
      <c r="GN60" s="35">
        <v>87.820521891399579</v>
      </c>
      <c r="GO60" s="35">
        <v>89.688642155772968</v>
      </c>
      <c r="GP60" s="35">
        <v>96.703680647955139</v>
      </c>
      <c r="GQ60" s="35">
        <v>97.342470555479139</v>
      </c>
      <c r="GR60" s="35">
        <v>100</v>
      </c>
      <c r="GS60" s="35">
        <v>94.147529832659657</v>
      </c>
      <c r="GT60" s="35">
        <v>92.446331801158877</v>
      </c>
      <c r="GU60" s="35">
        <v>60.711523588553753</v>
      </c>
      <c r="GV60" s="35">
        <v>19.349280356780863</v>
      </c>
      <c r="GW60" s="35">
        <v>9</v>
      </c>
      <c r="GX60" s="35">
        <v>86.996648620778544</v>
      </c>
      <c r="GY60" s="35">
        <v>15.622583139984533</v>
      </c>
      <c r="GZ60" s="35">
        <v>22.201598350090229</v>
      </c>
      <c r="HA60" s="35">
        <v>48.84705195563339</v>
      </c>
      <c r="HB60" s="35">
        <v>14.545454545454545</v>
      </c>
      <c r="HC60" s="35">
        <v>11.635576923076924</v>
      </c>
      <c r="HD60" s="35">
        <v>86.36363636363636</v>
      </c>
      <c r="HE60" s="35">
        <v>80.409885410545769</v>
      </c>
      <c r="HF60" s="35">
        <v>2.5062656641604009</v>
      </c>
      <c r="HG60" s="35">
        <v>47.939262472885034</v>
      </c>
      <c r="HH60" s="35">
        <v>5.7520254893035956</v>
      </c>
      <c r="HI60" s="35">
        <v>41.201536623946801</v>
      </c>
      <c r="HJ60" s="35">
        <v>29.608817808515237</v>
      </c>
      <c r="HK60" s="35">
        <v>20.207477847417334</v>
      </c>
      <c r="HL60" s="35">
        <v>0</v>
      </c>
      <c r="HM60" s="35">
        <v>83.3153231035228</v>
      </c>
      <c r="HN60" s="35">
        <v>5.5111303220229084</v>
      </c>
      <c r="HO60" s="35">
        <v>11.346444780635402</v>
      </c>
      <c r="HP60" s="35">
        <v>57.272530797492976</v>
      </c>
      <c r="HQ60" s="35">
        <v>44.197103955046465</v>
      </c>
      <c r="HR60" s="35">
        <v>9.8133561643835616</v>
      </c>
      <c r="HS60" s="35">
        <v>9.7810218978102181</v>
      </c>
      <c r="HT60" s="35">
        <v>109.6</v>
      </c>
      <c r="HU60" s="35">
        <v>136.1</v>
      </c>
      <c r="HV60" s="35">
        <v>17.121046892039256</v>
      </c>
      <c r="HW60" s="35">
        <v>48.364231188658671</v>
      </c>
      <c r="HX60" s="35">
        <v>93.596231024254067</v>
      </c>
      <c r="HY60" s="35">
        <v>70.807886930727619</v>
      </c>
      <c r="HZ60" s="35">
        <v>0</v>
      </c>
      <c r="IA60" s="35">
        <v>86.45</v>
      </c>
      <c r="IB60" s="35">
        <v>97.99</v>
      </c>
      <c r="IC60" s="35">
        <v>97.992471769134255</v>
      </c>
      <c r="ID60" s="35">
        <v>93.290322580645153</v>
      </c>
      <c r="IE60" s="35">
        <v>83.69</v>
      </c>
      <c r="IF60" s="35">
        <v>85.365849999999995</v>
      </c>
      <c r="IG60" s="35">
        <v>89.024389999999997</v>
      </c>
      <c r="IH60" s="35">
        <v>64.525494800000004</v>
      </c>
      <c r="II60" s="35">
        <v>52.591069539839062</v>
      </c>
      <c r="IJ60" s="35">
        <v>75</v>
      </c>
      <c r="IK60" s="26">
        <v>5029</v>
      </c>
      <c r="IL60" s="35">
        <v>3.9507228120688624E-2</v>
      </c>
      <c r="IM60" s="35">
        <v>3.2173485444531864</v>
      </c>
      <c r="IN60" s="35">
        <v>2.7384868421052633</v>
      </c>
      <c r="IO60" s="35">
        <v>-1</v>
      </c>
      <c r="IP60" s="35">
        <v>362.66666666666669</v>
      </c>
      <c r="IQ60" s="35">
        <v>135.7559049999999</v>
      </c>
      <c r="IR60" s="35">
        <v>167.17327899999981</v>
      </c>
      <c r="IS60" s="35">
        <v>10.056155</v>
      </c>
      <c r="IT60" s="35">
        <v>112.45099999999999</v>
      </c>
      <c r="IU60" s="35">
        <v>106.01599999999999</v>
      </c>
    </row>
    <row r="61" spans="1:255">
      <c r="A61" s="34" t="s">
        <v>279</v>
      </c>
      <c r="B61" s="34" t="s">
        <v>67</v>
      </c>
      <c r="C61" s="35">
        <v>55.645344568086863</v>
      </c>
      <c r="D61" s="35" t="s">
        <v>567</v>
      </c>
      <c r="E61" s="35">
        <v>51.795567246807074</v>
      </c>
      <c r="F61" s="35">
        <v>57.355293532734272</v>
      </c>
      <c r="G61" s="35">
        <v>58.979054623411756</v>
      </c>
      <c r="H61" s="35">
        <v>67.838055196014409</v>
      </c>
      <c r="I61" s="35">
        <v>46.336478279606695</v>
      </c>
      <c r="J61" s="35">
        <v>51.567618529947026</v>
      </c>
      <c r="K61" s="35">
        <v>64.211019123303288</v>
      </c>
      <c r="L61" s="35">
        <v>34.662623985871768</v>
      </c>
      <c r="M61" s="35">
        <v>48.733108108108105</v>
      </c>
      <c r="N61" s="35">
        <v>54.784906618154928</v>
      </c>
      <c r="O61" s="35">
        <v>39.036423350582929</v>
      </c>
      <c r="P61" s="35">
        <v>69.345322294821386</v>
      </c>
      <c r="Q61" s="35">
        <v>26.204853235946491</v>
      </c>
      <c r="R61" s="35">
        <v>82.256264815498298</v>
      </c>
      <c r="S61" s="35">
        <v>81.324085291723975</v>
      </c>
      <c r="T61" s="35">
        <v>39.635970787768322</v>
      </c>
      <c r="U61" s="35">
        <v>85.962418287477632</v>
      </c>
      <c r="V61" s="35">
        <v>89.118570426406791</v>
      </c>
      <c r="W61" s="35">
        <v>36.851962433938262</v>
      </c>
      <c r="X61" s="35">
        <v>29.877947995889187</v>
      </c>
      <c r="Y61" s="35">
        <v>53.084373973346842</v>
      </c>
      <c r="Z61" s="35">
        <v>67.838055196014409</v>
      </c>
      <c r="AA61" s="35">
        <v>41.995234736721777</v>
      </c>
      <c r="AB61" s="35">
        <v>25.590386199813942</v>
      </c>
      <c r="AC61" s="35">
        <v>23.935180782582172</v>
      </c>
      <c r="AD61" s="35">
        <v>58.881498019456387</v>
      </c>
      <c r="AE61" s="35">
        <v>50.777104083144586</v>
      </c>
      <c r="AF61" s="35">
        <v>76.839465855921304</v>
      </c>
      <c r="AG61" s="35">
        <v>61.372483838121497</v>
      </c>
      <c r="AH61" s="35">
        <v>42.954765473795305</v>
      </c>
      <c r="AI61" s="35">
        <v>50.375606277924255</v>
      </c>
      <c r="AJ61" s="35">
        <v>85.596809637990802</v>
      </c>
      <c r="AK61" s="35">
        <v>86.367839387598536</v>
      </c>
      <c r="AL61" s="35">
        <v>54.142826797322471</v>
      </c>
      <c r="AM61" s="35">
        <v>44.919138727198614</v>
      </c>
      <c r="AN61" s="35">
        <v>33.521704246932273</v>
      </c>
      <c r="AO61" s="35">
        <v>80.717795942777016</v>
      </c>
      <c r="AP61" s="35">
        <v>41.603686061417704</v>
      </c>
      <c r="AQ61" s="35">
        <v>32.918061387380845</v>
      </c>
      <c r="AR61" s="35">
        <v>61.59463940426734</v>
      </c>
      <c r="AS61" s="35">
        <v>37.196733076292979</v>
      </c>
      <c r="AT61" s="35">
        <v>0</v>
      </c>
      <c r="AU61" s="35">
        <v>61.599099099099107</v>
      </c>
      <c r="AV61" s="35">
        <v>0</v>
      </c>
      <c r="AW61" s="35">
        <v>33.333333333333329</v>
      </c>
      <c r="AX61" s="35">
        <v>100</v>
      </c>
      <c r="AY61" s="35">
        <v>100</v>
      </c>
      <c r="AZ61" s="35">
        <v>54.438459523521345</v>
      </c>
      <c r="BA61" s="35">
        <v>30.885288505428814</v>
      </c>
      <c r="BB61" s="35">
        <v>66.364479905404679</v>
      </c>
      <c r="BC61" s="35">
        <v>22.2363051564198</v>
      </c>
      <c r="BD61" s="35">
        <v>28.202923636574546</v>
      </c>
      <c r="BE61" s="35">
        <v>12.853768883853631</v>
      </c>
      <c r="BF61" s="35">
        <v>76.052577531320608</v>
      </c>
      <c r="BG61" s="35">
        <v>93.714217557251914</v>
      </c>
      <c r="BH61" s="35">
        <v>46.768052039113073</v>
      </c>
      <c r="BI61" s="35">
        <v>36.899019582920566</v>
      </c>
      <c r="BJ61" s="35">
        <v>100</v>
      </c>
      <c r="BK61" s="35">
        <v>71.068100358422953</v>
      </c>
      <c r="BL61" s="35">
        <v>26.13034658079582</v>
      </c>
      <c r="BM61" s="35">
        <v>0</v>
      </c>
      <c r="BN61" s="35">
        <v>7.6209660045671921</v>
      </c>
      <c r="BO61" s="35">
        <v>85.969230769230762</v>
      </c>
      <c r="BP61" s="35">
        <v>69.570405727923628</v>
      </c>
      <c r="BQ61" s="35">
        <v>75.417495802995717</v>
      </c>
      <c r="BR61" s="35">
        <v>98.067926961843099</v>
      </c>
      <c r="BS61" s="35">
        <v>81.047668685996015</v>
      </c>
      <c r="BT61" s="35">
        <v>82.744716452728454</v>
      </c>
      <c r="BU61" s="35">
        <v>90.225113610576784</v>
      </c>
      <c r="BV61" s="35">
        <v>74.354035463907877</v>
      </c>
      <c r="BW61" s="35">
        <v>78.248892245410701</v>
      </c>
      <c r="BX61" s="35">
        <v>30.424274973147153</v>
      </c>
      <c r="BY61" s="35">
        <v>83.694323694323685</v>
      </c>
      <c r="BZ61" s="35">
        <v>4.7893136958341289</v>
      </c>
      <c r="CA61" s="35">
        <v>100</v>
      </c>
      <c r="CB61" s="35">
        <v>69.211211796420798</v>
      </c>
      <c r="CC61" s="35">
        <v>87.130331640264785</v>
      </c>
      <c r="CD61" s="35">
        <v>84.254066025977153</v>
      </c>
      <c r="CE61" s="35">
        <v>83.179848165522515</v>
      </c>
      <c r="CF61" s="35">
        <v>91.9990520966806</v>
      </c>
      <c r="CG61" s="35">
        <v>96.576445476436035</v>
      </c>
      <c r="CH61" s="35">
        <v>86.80220197735396</v>
      </c>
      <c r="CI61" s="35">
        <v>75.607681233647369</v>
      </c>
      <c r="CJ61" s="35">
        <v>93.160227160954918</v>
      </c>
      <c r="CK61" s="35">
        <v>93.288767743476356</v>
      </c>
      <c r="CL61" s="35">
        <v>100</v>
      </c>
      <c r="CM61" s="35">
        <v>88.30794439281803</v>
      </c>
      <c r="CN61" s="35">
        <v>79.205295426567631</v>
      </c>
      <c r="CO61" s="35">
        <v>39.197900478079291</v>
      </c>
      <c r="CP61" s="35">
        <v>42.191320157068816</v>
      </c>
      <c r="CQ61" s="35">
        <v>29.166666666666668</v>
      </c>
      <c r="CR61" s="35">
        <v>55.363382861577712</v>
      </c>
      <c r="CS61" s="35">
        <v>23.207580539549866</v>
      </c>
      <c r="CT61" s="35">
        <v>11.062880586539983</v>
      </c>
      <c r="CU61" s="35">
        <v>46.528682674457919</v>
      </c>
      <c r="CV61" s="35">
        <v>26.413345690454122</v>
      </c>
      <c r="CW61" s="35">
        <v>64.696672347752425</v>
      </c>
      <c r="CX61" s="35">
        <v>74.698795180722911</v>
      </c>
      <c r="CY61" s="35">
        <v>86.622449821662016</v>
      </c>
      <c r="CZ61" s="35">
        <v>82.875131164742911</v>
      </c>
      <c r="DA61" s="35">
        <v>34.016584601638307</v>
      </c>
      <c r="DB61" s="35">
        <v>35.427448483100306</v>
      </c>
      <c r="DC61" s="35">
        <v>48.563020990343247</v>
      </c>
      <c r="DD61" s="35">
        <v>46.499944239168244</v>
      </c>
      <c r="DE61" s="35">
        <v>21.256841818031472</v>
      </c>
      <c r="DF61" s="35">
        <v>14.43144359266223</v>
      </c>
      <c r="DG61" s="35">
        <v>20.173315149393812</v>
      </c>
      <c r="DH61" s="35">
        <v>19.671938998708058</v>
      </c>
      <c r="DI61" s="35">
        <v>10.936830889274269</v>
      </c>
      <c r="DJ61" s="35">
        <v>37.061708107185787</v>
      </c>
      <c r="DK61" s="35">
        <v>28.070245135160572</v>
      </c>
      <c r="DL61" s="35">
        <v>68.287756699497521</v>
      </c>
      <c r="DM61" s="35">
        <v>74.451503768314836</v>
      </c>
      <c r="DN61" s="35">
        <v>42.239685658153235</v>
      </c>
      <c r="DO61" s="35">
        <v>50.547045951859957</v>
      </c>
      <c r="DP61" s="35">
        <v>15.501417581707194</v>
      </c>
      <c r="DQ61" s="35">
        <v>51.853879643351505</v>
      </c>
      <c r="DR61" s="35">
        <v>97.85956993825846</v>
      </c>
      <c r="DS61" s="35">
        <v>67.650686310256972</v>
      </c>
      <c r="DT61" s="35">
        <v>21.019966942148763</v>
      </c>
      <c r="DU61" s="35">
        <v>84.767999999999986</v>
      </c>
      <c r="DV61" s="35">
        <v>65.702479338843062</v>
      </c>
      <c r="DW61" s="35">
        <v>91.91438763376965</v>
      </c>
      <c r="DX61" s="35">
        <v>56.10278488763899</v>
      </c>
      <c r="DY61" s="35">
        <v>85.709677419354861</v>
      </c>
      <c r="DZ61" s="35">
        <v>77.272732355371559</v>
      </c>
      <c r="EA61" s="35">
        <v>79.032257211238331</v>
      </c>
      <c r="EB61" s="35">
        <v>38.273171361247257</v>
      </c>
      <c r="EC61" s="35">
        <v>12.783401957868721</v>
      </c>
      <c r="ED61" s="35">
        <v>80</v>
      </c>
      <c r="EE61" s="35">
        <v>80.873340143003077</v>
      </c>
      <c r="EF61" s="35">
        <v>1.3558815556638342</v>
      </c>
      <c r="EG61" s="35">
        <v>100</v>
      </c>
      <c r="EH61" s="35">
        <v>57.598110880431072</v>
      </c>
      <c r="EI61" s="35">
        <v>9.6870167428268186</v>
      </c>
      <c r="EJ61" s="35">
        <v>46.132818190054799</v>
      </c>
      <c r="EK61" s="35">
        <v>31.086970020493236</v>
      </c>
      <c r="EL61" s="35">
        <v>42.277673487700504</v>
      </c>
      <c r="EM61" s="35">
        <v>0.22638617220712454</v>
      </c>
      <c r="EN61" s="35">
        <v>84.530576244609932</v>
      </c>
      <c r="EO61" s="35">
        <v>93.75642546461053</v>
      </c>
      <c r="EP61" s="35">
        <v>7.3792024557985769</v>
      </c>
      <c r="EQ61" s="35">
        <v>110.68803683697867</v>
      </c>
      <c r="ER61" s="35">
        <v>398.47693261312315</v>
      </c>
      <c r="ES61" s="35">
        <v>383.718527701526</v>
      </c>
      <c r="ET61" s="35">
        <v>94.453791434221785</v>
      </c>
      <c r="EU61" s="35">
        <v>70.840343575666338</v>
      </c>
      <c r="EV61" s="35">
        <v>64.927596019595157</v>
      </c>
      <c r="EW61" s="35">
        <v>-6.8328676278370679</v>
      </c>
      <c r="EX61" s="35">
        <v>58.247627243513627</v>
      </c>
      <c r="EY61" s="35">
        <v>3.4811495183063386</v>
      </c>
      <c r="EZ61" s="35">
        <v>0</v>
      </c>
      <c r="FA61" s="35">
        <v>65.900000000000006</v>
      </c>
      <c r="FB61" s="35">
        <v>20</v>
      </c>
      <c r="FC61" s="35">
        <v>50</v>
      </c>
      <c r="FD61" s="35">
        <v>100</v>
      </c>
      <c r="FE61" s="35">
        <v>100</v>
      </c>
      <c r="FF61" s="35">
        <v>52.974868422012847</v>
      </c>
      <c r="FG61" s="35">
        <v>24.069237174306416</v>
      </c>
      <c r="FH61" s="35">
        <v>46.790467401635517</v>
      </c>
      <c r="FI61" s="35">
        <v>18.921630240000006</v>
      </c>
      <c r="FJ61" s="35">
        <v>39471.43773827445</v>
      </c>
      <c r="FK61" s="35">
        <v>35797.312040054312</v>
      </c>
      <c r="FL61" s="35">
        <v>25.94</v>
      </c>
      <c r="FM61" s="35">
        <v>94.73</v>
      </c>
      <c r="FN61" s="35">
        <v>-15.03</v>
      </c>
      <c r="FO61" s="35">
        <v>-11.130348015054466</v>
      </c>
      <c r="FP61" s="35">
        <v>1</v>
      </c>
      <c r="FQ61" s="35">
        <v>76.760000000000005</v>
      </c>
      <c r="FR61" s="26">
        <v>4425561.6923714941</v>
      </c>
      <c r="FS61" s="35">
        <v>0</v>
      </c>
      <c r="FT61" s="31">
        <v>0.53858416993407721</v>
      </c>
      <c r="FU61" s="35">
        <v>48.6</v>
      </c>
      <c r="FV61" s="35">
        <v>51.4</v>
      </c>
      <c r="FW61" s="35">
        <v>151.03977908970199</v>
      </c>
      <c r="FX61" s="26">
        <v>115045</v>
      </c>
      <c r="FY61" s="35">
        <v>91.3077239300233</v>
      </c>
      <c r="FZ61" s="35">
        <v>95.002968985520482</v>
      </c>
      <c r="GA61" s="35">
        <v>98.666240350797054</v>
      </c>
      <c r="GB61" s="35">
        <v>93.481934865025352</v>
      </c>
      <c r="GC61" s="35">
        <v>84.511030923126114</v>
      </c>
      <c r="GD61" s="35">
        <v>30.424274973147153</v>
      </c>
      <c r="GE61" s="35">
        <v>83.694323694323685</v>
      </c>
      <c r="GF61" s="35">
        <v>1517.358990082352</v>
      </c>
      <c r="GG61" s="35">
        <v>90.70063059993376</v>
      </c>
      <c r="GH61" s="35">
        <v>85.593811738245037</v>
      </c>
      <c r="GI61" s="35">
        <v>86.547807418156765</v>
      </c>
      <c r="GJ61" s="35">
        <v>84.254066025977153</v>
      </c>
      <c r="GK61" s="35">
        <v>89.097134582072357</v>
      </c>
      <c r="GL61" s="35">
        <v>98.131693795458546</v>
      </c>
      <c r="GM61" s="35">
        <v>98.98035510891026</v>
      </c>
      <c r="GN61" s="35">
        <v>90.277352611262287</v>
      </c>
      <c r="GO61" s="35">
        <v>89.44762081644123</v>
      </c>
      <c r="GP61" s="35">
        <v>96.219407516873474</v>
      </c>
      <c r="GQ61" s="35">
        <v>98.635174931186256</v>
      </c>
      <c r="GR61" s="35">
        <v>100</v>
      </c>
      <c r="GS61" s="35">
        <v>92.631723625704026</v>
      </c>
      <c r="GT61" s="35">
        <v>95.841001148434628</v>
      </c>
      <c r="GU61" s="35">
        <v>71.8494495957612</v>
      </c>
      <c r="GV61" s="35">
        <v>-2.606649743049966</v>
      </c>
      <c r="GW61" s="35">
        <v>8</v>
      </c>
      <c r="GX61" s="35">
        <v>77.298679943360895</v>
      </c>
      <c r="GY61" s="35">
        <v>18.220435755721006</v>
      </c>
      <c r="GZ61" s="35">
        <v>18.91015393048006</v>
      </c>
      <c r="HA61" s="35">
        <v>47.60329462597894</v>
      </c>
      <c r="HB61" s="35">
        <v>22.891566265060241</v>
      </c>
      <c r="HC61" s="35">
        <v>11.541139240506329</v>
      </c>
      <c r="HD61" s="35">
        <v>84.337349397590373</v>
      </c>
      <c r="HE61" s="35">
        <v>80.317857437581708</v>
      </c>
      <c r="HF61" s="35">
        <v>4.1972717733473246</v>
      </c>
      <c r="HG61" s="35">
        <v>48.158253751705324</v>
      </c>
      <c r="HH61" s="35">
        <v>5.5354575163398696</v>
      </c>
      <c r="HI61" s="35">
        <v>45.285123118011327</v>
      </c>
      <c r="HJ61" s="35">
        <v>232.25273211497841</v>
      </c>
      <c r="HK61" s="35">
        <v>33.33639452658646</v>
      </c>
      <c r="HL61" s="35">
        <v>17.265129947653595</v>
      </c>
      <c r="HM61" s="35">
        <v>169.34521076315548</v>
      </c>
      <c r="HN61" s="35">
        <v>3.7652677013499862</v>
      </c>
      <c r="HO61" s="35">
        <v>8.3570575810450922</v>
      </c>
      <c r="HP61" s="35">
        <v>43.805675452291304</v>
      </c>
      <c r="HQ61" s="35">
        <v>40.040407750941313</v>
      </c>
      <c r="HR61" s="35">
        <v>11.712095400340715</v>
      </c>
      <c r="HS61" s="35">
        <v>10.723367697594501</v>
      </c>
      <c r="HT61" s="35">
        <v>87.8</v>
      </c>
      <c r="HU61" s="35">
        <v>110.2</v>
      </c>
      <c r="HV61" s="35">
        <v>12.304147465437788</v>
      </c>
      <c r="HW61" s="35">
        <v>54.884792626728107</v>
      </c>
      <c r="HX61" s="35">
        <v>99.141818181818181</v>
      </c>
      <c r="HY61" s="35">
        <v>74.487272727272725</v>
      </c>
      <c r="HZ61" s="35">
        <v>16.029090909090911</v>
      </c>
      <c r="IA61" s="35">
        <v>95.24</v>
      </c>
      <c r="IB61" s="35">
        <v>98.34</v>
      </c>
      <c r="IC61" s="35">
        <v>99.76218787158146</v>
      </c>
      <c r="ID61" s="35">
        <v>92.888243831640054</v>
      </c>
      <c r="IE61" s="35">
        <v>92.98</v>
      </c>
      <c r="IF61" s="35">
        <v>87.804879999999997</v>
      </c>
      <c r="IG61" s="35">
        <v>84.146339999999995</v>
      </c>
      <c r="IH61" s="35">
        <v>66.424249449999991</v>
      </c>
      <c r="II61" s="35">
        <v>52.513448564314501</v>
      </c>
      <c r="IJ61" s="35">
        <v>74</v>
      </c>
      <c r="IK61" s="26">
        <v>4873</v>
      </c>
      <c r="IL61" s="35">
        <v>7.1949370175345015E-2</v>
      </c>
      <c r="IM61" s="35">
        <v>6.0812056410729101</v>
      </c>
      <c r="IN61" s="35">
        <v>6.7165021156558531</v>
      </c>
      <c r="IO61" s="35">
        <v>6.6594982078853047</v>
      </c>
      <c r="IP61" s="35">
        <v>14.095744680851064</v>
      </c>
      <c r="IQ61" s="35">
        <v>281.61051799999979</v>
      </c>
      <c r="IR61" s="35">
        <v>321.18836699999974</v>
      </c>
      <c r="IS61" s="35">
        <v>1.5678110000000001</v>
      </c>
      <c r="IT61" s="35">
        <v>95.2</v>
      </c>
      <c r="IU61" s="35">
        <v>99.63</v>
      </c>
    </row>
    <row r="62" spans="1:255">
      <c r="A62" s="34" t="s">
        <v>219</v>
      </c>
      <c r="B62" s="34" t="s">
        <v>7</v>
      </c>
      <c r="C62" s="35">
        <v>49.454384788351099</v>
      </c>
      <c r="D62" s="35" t="s">
        <v>568</v>
      </c>
      <c r="E62" s="35">
        <v>50.727371768761031</v>
      </c>
      <c r="F62" s="35">
        <v>62.055395084123589</v>
      </c>
      <c r="G62" s="35">
        <v>52.526791485248914</v>
      </c>
      <c r="H62" s="35">
        <v>66.032581368831671</v>
      </c>
      <c r="I62" s="35">
        <v>38.603896986606692</v>
      </c>
      <c r="J62" s="35">
        <v>26.780272036534697</v>
      </c>
      <c r="K62" s="35">
        <v>80.311690483696736</v>
      </c>
      <c r="L62" s="35">
        <v>56.949515444996145</v>
      </c>
      <c r="M62" s="35">
        <v>37.40103930746389</v>
      </c>
      <c r="N62" s="35">
        <v>65.089847845527984</v>
      </c>
      <c r="O62" s="35">
        <v>28.857269918674561</v>
      </c>
      <c r="P62" s="35">
        <v>35.754867612206873</v>
      </c>
      <c r="Q62" s="35">
        <v>36.958268100260689</v>
      </c>
      <c r="R62" s="35">
        <v>76.063133259189399</v>
      </c>
      <c r="S62" s="35">
        <v>78.78827296691621</v>
      </c>
      <c r="T62" s="35">
        <v>56.411906010128085</v>
      </c>
      <c r="U62" s="35">
        <v>61.943304160656467</v>
      </c>
      <c r="V62" s="35">
        <v>86.426071225326112</v>
      </c>
      <c r="W62" s="35">
        <v>14.736920608836353</v>
      </c>
      <c r="X62" s="35">
        <v>45.421303124175409</v>
      </c>
      <c r="Y62" s="35">
        <v>54.106358307250204</v>
      </c>
      <c r="Z62" s="35">
        <v>66.032581368831671</v>
      </c>
      <c r="AA62" s="35">
        <v>15.614129659862103</v>
      </c>
      <c r="AB62" s="35">
        <v>16.617524697087322</v>
      </c>
      <c r="AC62" s="35">
        <v>30.082251382536874</v>
      </c>
      <c r="AD62" s="35">
        <v>46.963705394325487</v>
      </c>
      <c r="AE62" s="35">
        <v>47.963789755625378</v>
      </c>
      <c r="AF62" s="35">
        <v>74.381981030203008</v>
      </c>
      <c r="AG62" s="35">
        <v>54.236702536565552</v>
      </c>
      <c r="AH62" s="35">
        <v>10.568196299597069</v>
      </c>
      <c r="AI62" s="35">
        <v>15.535917273441463</v>
      </c>
      <c r="AJ62" s="35">
        <v>100</v>
      </c>
      <c r="AK62" s="35">
        <v>93.566322552249289</v>
      </c>
      <c r="AL62" s="35">
        <v>77.895124939873838</v>
      </c>
      <c r="AM62" s="35">
        <v>47.079052080541629</v>
      </c>
      <c r="AN62" s="35">
        <v>64.474559679405345</v>
      </c>
      <c r="AO62" s="35">
        <v>98.855083650110316</v>
      </c>
      <c r="AP62" s="35">
        <v>35.354584697204238</v>
      </c>
      <c r="AQ62" s="35">
        <v>47.180162381207019</v>
      </c>
      <c r="AR62" s="35">
        <v>75.166116511585173</v>
      </c>
      <c r="AS62" s="35">
        <v>60.380046968317643</v>
      </c>
      <c r="AT62" s="35">
        <v>66.666666666666657</v>
      </c>
      <c r="AU62" s="35">
        <v>76.531531531531527</v>
      </c>
      <c r="AV62" s="35">
        <v>20</v>
      </c>
      <c r="AW62" s="35">
        <v>0</v>
      </c>
      <c r="AX62" s="35">
        <v>53.072625698324025</v>
      </c>
      <c r="AY62" s="35">
        <v>100</v>
      </c>
      <c r="AZ62" s="35">
        <v>78.609332751402718</v>
      </c>
      <c r="BA62" s="35">
        <v>51.406601492009877</v>
      </c>
      <c r="BB62" s="35">
        <v>70.74967455512089</v>
      </c>
      <c r="BC62" s="35">
        <v>24.68363042910649</v>
      </c>
      <c r="BD62" s="35">
        <v>12.755324878159247</v>
      </c>
      <c r="BE62" s="35">
        <v>28.540247457449553</v>
      </c>
      <c r="BF62" s="35">
        <v>45.27623742041488</v>
      </c>
      <c r="BG62" s="35">
        <v>47.304389312977094</v>
      </c>
      <c r="BH62" s="35">
        <v>45.715081135850404</v>
      </c>
      <c r="BI62" s="35">
        <v>50</v>
      </c>
      <c r="BJ62" s="35">
        <v>0</v>
      </c>
      <c r="BK62" s="35">
        <v>27.154121863799286</v>
      </c>
      <c r="BL62" s="35">
        <v>15.459859359905026</v>
      </c>
      <c r="BM62" s="35">
        <v>100</v>
      </c>
      <c r="BN62" s="35">
        <v>5.2190911773384467</v>
      </c>
      <c r="BO62" s="35">
        <v>89.107692307692304</v>
      </c>
      <c r="BP62" s="35">
        <v>63.603818615751784</v>
      </c>
      <c r="BQ62" s="35">
        <v>52.122054680781375</v>
      </c>
      <c r="BR62" s="35">
        <v>99.418967432532142</v>
      </c>
      <c r="BS62" s="35">
        <v>87.752613008235699</v>
      </c>
      <c r="BT62" s="35">
        <v>81.770969426732677</v>
      </c>
      <c r="BU62" s="35">
        <v>88.094226430103376</v>
      </c>
      <c r="BV62" s="35">
        <v>73.554374533803141</v>
      </c>
      <c r="BW62" s="35">
        <v>62.769181435706123</v>
      </c>
      <c r="BX62" s="35">
        <v>100</v>
      </c>
      <c r="BY62" s="35">
        <v>66.809817874047837</v>
      </c>
      <c r="BZ62" s="35">
        <v>2.4259001563364087</v>
      </c>
      <c r="CA62" s="35">
        <v>72.252987196951537</v>
      </c>
      <c r="CB62" s="35">
        <v>24.925708761532487</v>
      </c>
      <c r="CC62" s="35">
        <v>85.265832318236534</v>
      </c>
      <c r="CD62" s="35">
        <v>96.194449174186971</v>
      </c>
      <c r="CE62" s="35">
        <v>2.2349222829914019</v>
      </c>
      <c r="CF62" s="35">
        <v>90.785925230039894</v>
      </c>
      <c r="CG62" s="35">
        <v>100</v>
      </c>
      <c r="CH62" s="35">
        <v>97.694710988438302</v>
      </c>
      <c r="CI62" s="35">
        <v>75.62915917323501</v>
      </c>
      <c r="CJ62" s="35">
        <v>92.443270256893285</v>
      </c>
      <c r="CK62" s="35">
        <v>94.596471087578365</v>
      </c>
      <c r="CL62" s="35">
        <v>63.567706277141667</v>
      </c>
      <c r="CM62" s="35">
        <v>86.149181098448409</v>
      </c>
      <c r="CN62" s="35">
        <v>81.328070920873827</v>
      </c>
      <c r="CO62" s="35">
        <v>8.6905438634013592</v>
      </c>
      <c r="CP62" s="35">
        <v>23.020217963107697</v>
      </c>
      <c r="CQ62" s="35">
        <v>12.5</v>
      </c>
      <c r="CR62" s="35">
        <v>82.34424997417814</v>
      </c>
      <c r="CS62" s="35">
        <v>25.885998048872338</v>
      </c>
      <c r="CT62" s="35">
        <v>28.033661349475768</v>
      </c>
      <c r="CU62" s="35">
        <v>65.457982871011225</v>
      </c>
      <c r="CV62" s="35">
        <v>3.4965034965034962</v>
      </c>
      <c r="CW62" s="35">
        <v>57.261156651695885</v>
      </c>
      <c r="CX62" s="35">
        <v>90.209790209790214</v>
      </c>
      <c r="CY62" s="35">
        <v>92.889514319024897</v>
      </c>
      <c r="CZ62" s="35">
        <v>59.06354515050181</v>
      </c>
      <c r="DA62" s="35">
        <v>46.144684636968272</v>
      </c>
      <c r="DB62" s="35">
        <v>12.194837222104914</v>
      </c>
      <c r="DC62" s="35">
        <v>19.03342209761929</v>
      </c>
      <c r="DD62" s="35">
        <v>25.894703701894311</v>
      </c>
      <c r="DE62" s="35">
        <v>11.691242687154665</v>
      </c>
      <c r="DF62" s="35">
        <v>7.4557488113599479</v>
      </c>
      <c r="DG62" s="35">
        <v>21.428403587940359</v>
      </c>
      <c r="DH62" s="35">
        <v>50.904452772824627</v>
      </c>
      <c r="DI62" s="35">
        <v>13.806791535543455</v>
      </c>
      <c r="DJ62" s="35">
        <v>27.085639088386582</v>
      </c>
      <c r="DK62" s="35">
        <v>28.532122133392829</v>
      </c>
      <c r="DL62" s="35">
        <v>56.213576654498546</v>
      </c>
      <c r="DM62" s="35">
        <v>68.852406809714296</v>
      </c>
      <c r="DN62" s="35">
        <v>23.182711198428283</v>
      </c>
      <c r="DO62" s="35">
        <v>39.606126914660834</v>
      </c>
      <c r="DP62" s="35">
        <v>3.2535659554402927</v>
      </c>
      <c r="DQ62" s="35">
        <v>70.433168070207159</v>
      </c>
      <c r="DR62" s="35">
        <v>90.238837952384102</v>
      </c>
      <c r="DS62" s="35">
        <v>75.893376800095311</v>
      </c>
      <c r="DT62" s="35">
        <v>0</v>
      </c>
      <c r="DU62" s="35">
        <v>67.488000000000014</v>
      </c>
      <c r="DV62" s="35">
        <v>91.942148760330582</v>
      </c>
      <c r="DW62" s="35">
        <v>100</v>
      </c>
      <c r="DX62" s="35">
        <v>38.157175745523212</v>
      </c>
      <c r="DY62" s="35">
        <v>74.32258064516131</v>
      </c>
      <c r="DZ62" s="35">
        <v>56.818187747933514</v>
      </c>
      <c r="EA62" s="35">
        <v>74.19354326743003</v>
      </c>
      <c r="EB62" s="35">
        <v>18.251766154160457</v>
      </c>
      <c r="EC62" s="35">
        <v>25.697065343025592</v>
      </c>
      <c r="ED62" s="35">
        <v>75</v>
      </c>
      <c r="EE62" s="35">
        <v>75.459652706843713</v>
      </c>
      <c r="EF62" s="35">
        <v>0.22891845860826457</v>
      </c>
      <c r="EG62" s="35">
        <v>30.935586741745073</v>
      </c>
      <c r="EH62" s="35">
        <v>19.175470762829775</v>
      </c>
      <c r="EI62" s="35">
        <v>1.4641433923548679</v>
      </c>
      <c r="EJ62" s="35">
        <v>1.0368621424473707</v>
      </c>
      <c r="EK62" s="35">
        <v>2.7160014285584921</v>
      </c>
      <c r="EL62" s="35">
        <v>5.1419511037742414</v>
      </c>
      <c r="EM62" s="35">
        <v>1.3162957565827416</v>
      </c>
      <c r="EN62" s="35">
        <v>0</v>
      </c>
      <c r="EO62" s="35">
        <v>68.505338078291842</v>
      </c>
      <c r="EP62" s="35">
        <v>0</v>
      </c>
      <c r="EQ62" s="35">
        <v>54.681584924707664</v>
      </c>
      <c r="ER62" s="35">
        <v>210.31378817195255</v>
      </c>
      <c r="ES62" s="35">
        <v>370.15226718263648</v>
      </c>
      <c r="ET62" s="35">
        <v>50.475309161268612</v>
      </c>
      <c r="EU62" s="35">
        <v>4.2062757634390513</v>
      </c>
      <c r="EV62" s="35">
        <v>63.023872316724749</v>
      </c>
      <c r="EW62" s="35">
        <v>-5.139903297288825</v>
      </c>
      <c r="EX62" s="35">
        <v>67.019312660659239</v>
      </c>
      <c r="EY62" s="35">
        <v>8.6883168682328744</v>
      </c>
      <c r="EZ62" s="35">
        <v>66.666666666666671</v>
      </c>
      <c r="FA62" s="35">
        <v>79.16</v>
      </c>
      <c r="FB62" s="35">
        <v>36</v>
      </c>
      <c r="FC62" s="35">
        <v>25</v>
      </c>
      <c r="FD62" s="35">
        <v>58.104738154613464</v>
      </c>
      <c r="FE62" s="35">
        <v>100</v>
      </c>
      <c r="FF62" s="35">
        <v>76.495901899070034</v>
      </c>
      <c r="FG62" s="35">
        <v>40.061716872703073</v>
      </c>
      <c r="FH62" s="35">
        <v>49.88226149992186</v>
      </c>
      <c r="FI62" s="35">
        <v>21.004142760000004</v>
      </c>
      <c r="FJ62" s="35">
        <v>20762.777775721373</v>
      </c>
      <c r="FK62" s="35">
        <v>69728.588522755948</v>
      </c>
      <c r="FL62" s="35">
        <v>55.91</v>
      </c>
      <c r="FM62" s="35">
        <v>55.82</v>
      </c>
      <c r="FN62" s="35">
        <v>-16.510000000000002</v>
      </c>
      <c r="FO62" s="35">
        <v>0</v>
      </c>
      <c r="FP62" s="35">
        <v>0</v>
      </c>
      <c r="FQ62" s="35">
        <v>46.13</v>
      </c>
      <c r="FR62" s="26">
        <v>2955282.6758815288</v>
      </c>
      <c r="FS62" s="35">
        <v>1</v>
      </c>
      <c r="FT62" s="31">
        <v>0.36884036588964292</v>
      </c>
      <c r="FU62" s="35">
        <v>38.4</v>
      </c>
      <c r="FV62" s="35">
        <v>61.4</v>
      </c>
      <c r="FW62" s="35">
        <v>189.72843770695999</v>
      </c>
      <c r="FX62" s="26">
        <v>37947</v>
      </c>
      <c r="FY62" s="35">
        <v>94.208319165816619</v>
      </c>
      <c r="FZ62" s="35">
        <v>94.741017794401003</v>
      </c>
      <c r="GA62" s="35">
        <v>98.379236087498583</v>
      </c>
      <c r="GB62" s="35">
        <v>93.301598095885751</v>
      </c>
      <c r="GC62" s="35">
        <v>73.512410744644683</v>
      </c>
      <c r="GD62" s="35">
        <v>100</v>
      </c>
      <c r="GE62" s="35">
        <v>66.809817874047837</v>
      </c>
      <c r="GF62" s="35">
        <v>768.5780562799697</v>
      </c>
      <c r="GG62" s="35">
        <v>71.830676638571532</v>
      </c>
      <c r="GH62" s="35">
        <v>64.872460518811337</v>
      </c>
      <c r="GI62" s="35">
        <v>86.234468861065295</v>
      </c>
      <c r="GJ62" s="35">
        <v>96.194449174186971</v>
      </c>
      <c r="GK62" s="35">
        <v>36.628426698450539</v>
      </c>
      <c r="GL62" s="35">
        <v>97.87430214908629</v>
      </c>
      <c r="GM62" s="35">
        <v>100</v>
      </c>
      <c r="GN62" s="35">
        <v>98.30172335187379</v>
      </c>
      <c r="GO62" s="35">
        <v>89.456912403878292</v>
      </c>
      <c r="GP62" s="35">
        <v>95.888406201496494</v>
      </c>
      <c r="GQ62" s="35">
        <v>98.901115110035988</v>
      </c>
      <c r="GR62" s="35">
        <v>93.19406749660746</v>
      </c>
      <c r="GS62" s="35">
        <v>91.634352626023286</v>
      </c>
      <c r="GT62" s="35">
        <v>96.26556216163749</v>
      </c>
      <c r="GU62" s="35">
        <v>24.152782500283351</v>
      </c>
      <c r="GV62" s="35">
        <v>-28.48993288590604</v>
      </c>
      <c r="GW62" s="35">
        <v>4</v>
      </c>
      <c r="GX62" s="35">
        <v>88.926668933469344</v>
      </c>
      <c r="GY62" s="35">
        <v>19.551173070384223</v>
      </c>
      <c r="GZ62" s="35">
        <v>28.833730023801429</v>
      </c>
      <c r="HA62" s="35">
        <v>63.213455000894612</v>
      </c>
      <c r="HB62" s="35">
        <v>3.0303030303030303</v>
      </c>
      <c r="HC62" s="35">
        <v>13.177142857142858</v>
      </c>
      <c r="HD62" s="35">
        <v>93.939393939393938</v>
      </c>
      <c r="HE62" s="35">
        <v>82.511330011658714</v>
      </c>
      <c r="HF62" s="35">
        <v>10.033444816053512</v>
      </c>
      <c r="HG62" s="35">
        <v>55.414012738853508</v>
      </c>
      <c r="HH62" s="35">
        <v>4.5244249878396223</v>
      </c>
      <c r="HI62" s="35">
        <v>33.516765720155547</v>
      </c>
      <c r="HJ62" s="35">
        <v>129.33597621407333</v>
      </c>
      <c r="HK62" s="35">
        <v>18.334985133795836</v>
      </c>
      <c r="HL62" s="35">
        <v>8.9197224975222991</v>
      </c>
      <c r="HM62" s="35">
        <v>179.8810703666997</v>
      </c>
      <c r="HN62" s="35">
        <v>8.1764122893954401</v>
      </c>
      <c r="HO62" s="35">
        <v>9.9108027750247771</v>
      </c>
      <c r="HP62" s="35">
        <v>34.68780971258672</v>
      </c>
      <c r="HQ62" s="35">
        <v>40.634291377601585</v>
      </c>
      <c r="HR62" s="35">
        <v>13.076470588235294</v>
      </c>
      <c r="HS62" s="35">
        <v>11.563218390804598</v>
      </c>
      <c r="HT62" s="35">
        <v>78.099999999999994</v>
      </c>
      <c r="HU62" s="35">
        <v>100.2</v>
      </c>
      <c r="HV62" s="35">
        <v>2.5824964131994261</v>
      </c>
      <c r="HW62" s="35">
        <v>70.875179340028694</v>
      </c>
      <c r="HX62" s="35">
        <v>96.086369770580291</v>
      </c>
      <c r="HY62" s="35">
        <v>80.97165991902834</v>
      </c>
      <c r="HZ62" s="35">
        <v>0</v>
      </c>
      <c r="IA62" s="35">
        <v>89.84</v>
      </c>
      <c r="IB62" s="35">
        <v>99.61</v>
      </c>
      <c r="IC62" s="35">
        <v>100</v>
      </c>
      <c r="ID62" s="35">
        <v>90.157480314960623</v>
      </c>
      <c r="IE62" s="35">
        <v>89.45</v>
      </c>
      <c r="IF62" s="35">
        <v>76.829270000000008</v>
      </c>
      <c r="IG62" s="35">
        <v>80.487799999999993</v>
      </c>
      <c r="IH62" s="35">
        <v>56.332230650000007</v>
      </c>
      <c r="II62" s="35">
        <v>59.544510934646276</v>
      </c>
      <c r="IJ62" s="35">
        <v>72</v>
      </c>
      <c r="IK62" s="26">
        <v>4661</v>
      </c>
      <c r="IL62" s="35">
        <v>1.5973427353179061E-2</v>
      </c>
      <c r="IM62" s="35">
        <v>0.87791080121036702</v>
      </c>
      <c r="IN62" s="35">
        <v>1.5689655172413792</v>
      </c>
      <c r="IO62" s="35">
        <v>0.15769426104621637</v>
      </c>
      <c r="IP62" s="35">
        <v>-0.6607142857142857</v>
      </c>
      <c r="IQ62" s="35">
        <v>29.184438999999998</v>
      </c>
      <c r="IR62" s="35">
        <v>47.187742</v>
      </c>
      <c r="IS62" s="35">
        <v>7.7454289999999997</v>
      </c>
      <c r="IT62" s="35">
        <v>138.32749999999999</v>
      </c>
      <c r="IU62" s="35">
        <v>115.59499999999998</v>
      </c>
    </row>
    <row r="63" spans="1:255">
      <c r="A63" s="34" t="s">
        <v>224</v>
      </c>
      <c r="B63" s="34" t="s">
        <v>11</v>
      </c>
      <c r="C63" s="35">
        <v>48.724893903089381</v>
      </c>
      <c r="D63" s="35" t="s">
        <v>568</v>
      </c>
      <c r="E63" s="35">
        <v>53.770439003391459</v>
      </c>
      <c r="F63" s="35">
        <v>59.219499016293319</v>
      </c>
      <c r="G63" s="35">
        <v>58.455746941533619</v>
      </c>
      <c r="H63" s="35">
        <v>41.174987239452051</v>
      </c>
      <c r="I63" s="35">
        <v>38.052833578610134</v>
      </c>
      <c r="J63" s="35">
        <v>41.675857639255653</v>
      </c>
      <c r="K63" s="35">
        <v>79.249258304472633</v>
      </c>
      <c r="L63" s="35">
        <v>39.876370570861816</v>
      </c>
      <c r="M63" s="35">
        <v>74.66796804785632</v>
      </c>
      <c r="N63" s="35">
        <v>38.980415399293136</v>
      </c>
      <c r="O63" s="35">
        <v>36.508757089423433</v>
      </c>
      <c r="P63" s="35">
        <v>53.339864608441331</v>
      </c>
      <c r="Q63" s="35">
        <v>15.011359059773804</v>
      </c>
      <c r="R63" s="35">
        <v>92.163201495962838</v>
      </c>
      <c r="S63" s="35">
        <v>79.154720839495866</v>
      </c>
      <c r="T63" s="35">
        <v>50.548714669940765</v>
      </c>
      <c r="U63" s="35">
        <v>74.477673151872011</v>
      </c>
      <c r="V63" s="35">
        <v>89.06126318071216</v>
      </c>
      <c r="W63" s="35">
        <v>38.832030370404631</v>
      </c>
      <c r="X63" s="35">
        <v>31.672792497559843</v>
      </c>
      <c r="Y63" s="35">
        <v>58.234975507119422</v>
      </c>
      <c r="Z63" s="35">
        <v>41.174987239452051</v>
      </c>
      <c r="AA63" s="35">
        <v>44.706771043624137</v>
      </c>
      <c r="AB63" s="35">
        <v>8.714042299771144</v>
      </c>
      <c r="AC63" s="35">
        <v>16.22272439354656</v>
      </c>
      <c r="AD63" s="35">
        <v>49.190966384822552</v>
      </c>
      <c r="AE63" s="35">
        <v>55.404028578123274</v>
      </c>
      <c r="AF63" s="35">
        <v>54.078468771773146</v>
      </c>
      <c r="AG63" s="35">
        <v>71.342249373977481</v>
      </c>
      <c r="AH63" s="35">
        <v>10.414506873402605</v>
      </c>
      <c r="AI63" s="35">
        <v>43.270816670386864</v>
      </c>
      <c r="AJ63" s="35">
        <v>65.336422046342022</v>
      </c>
      <c r="AK63" s="35">
        <v>88.610947518371887</v>
      </c>
      <c r="AL63" s="35">
        <v>77.542057419525349</v>
      </c>
      <c r="AM63" s="35">
        <v>68.901047278337941</v>
      </c>
      <c r="AN63" s="35">
        <v>78.126280228528969</v>
      </c>
      <c r="AO63" s="35">
        <v>96.978795335729629</v>
      </c>
      <c r="AP63" s="35">
        <v>31.179161723868472</v>
      </c>
      <c r="AQ63" s="35">
        <v>39.406146019924748</v>
      </c>
      <c r="AR63" s="35">
        <v>61.965817698838521</v>
      </c>
      <c r="AS63" s="35">
        <v>33.497394078344001</v>
      </c>
      <c r="AT63" s="35">
        <v>33.333333333333329</v>
      </c>
      <c r="AU63" s="35">
        <v>95.495495495495504</v>
      </c>
      <c r="AV63" s="35">
        <v>60</v>
      </c>
      <c r="AW63" s="35">
        <v>57.142857142857153</v>
      </c>
      <c r="AX63" s="35">
        <v>86.033519553072622</v>
      </c>
      <c r="AY63" s="35">
        <v>100</v>
      </c>
      <c r="AZ63" s="35">
        <v>58.684366102091211</v>
      </c>
      <c r="BA63" s="35">
        <v>5.4577122395569342</v>
      </c>
      <c r="BB63" s="35">
        <v>19.869191626366405</v>
      </c>
      <c r="BC63" s="35">
        <v>10.890807028451139</v>
      </c>
      <c r="BD63" s="35">
        <v>24.193212937923498</v>
      </c>
      <c r="BE63" s="35">
        <v>6.2100351222958734</v>
      </c>
      <c r="BF63" s="35">
        <v>79.123023208050938</v>
      </c>
      <c r="BG63" s="35">
        <v>100</v>
      </c>
      <c r="BH63" s="35">
        <v>63.359458433765347</v>
      </c>
      <c r="BI63" s="35">
        <v>50</v>
      </c>
      <c r="BJ63" s="35">
        <v>0</v>
      </c>
      <c r="BK63" s="35">
        <v>33.734767025089603</v>
      </c>
      <c r="BL63" s="35">
        <v>7.1718053727071602</v>
      </c>
      <c r="BM63" s="35">
        <v>0</v>
      </c>
      <c r="BN63" s="35">
        <v>19.138863841298466</v>
      </c>
      <c r="BO63" s="35">
        <v>93.446153846153848</v>
      </c>
      <c r="BP63" s="35">
        <v>84.128878281622903</v>
      </c>
      <c r="BQ63" s="35">
        <v>91.851444207846626</v>
      </c>
      <c r="BR63" s="35">
        <v>99.226329648227946</v>
      </c>
      <c r="BS63" s="35">
        <v>86.094762974568837</v>
      </c>
      <c r="BT63" s="35">
        <v>72.16698443065512</v>
      </c>
      <c r="BU63" s="35">
        <v>92.317510801872515</v>
      </c>
      <c r="BV63" s="35">
        <v>64.815739522330745</v>
      </c>
      <c r="BW63" s="35">
        <v>80.378606468052084</v>
      </c>
      <c r="BX63" s="35">
        <v>100</v>
      </c>
      <c r="BY63" s="35">
        <v>47.113265755839578</v>
      </c>
      <c r="BZ63" s="35">
        <v>4.5328782539827159</v>
      </c>
      <c r="CA63" s="35">
        <v>79.296942130698739</v>
      </c>
      <c r="CB63" s="35">
        <v>77.858849061937747</v>
      </c>
      <c r="CC63" s="35">
        <v>83.803137651607358</v>
      </c>
      <c r="CD63" s="35">
        <v>65.606697350039923</v>
      </c>
      <c r="CE63" s="35">
        <v>70.231411511885028</v>
      </c>
      <c r="CF63" s="35">
        <v>70.069001205063316</v>
      </c>
      <c r="CG63" s="35">
        <v>88.197977081680904</v>
      </c>
      <c r="CH63" s="35">
        <v>97.793650771519268</v>
      </c>
      <c r="CI63" s="35">
        <v>81.764988538192412</v>
      </c>
      <c r="CJ63" s="35">
        <v>96.972453062591271</v>
      </c>
      <c r="CK63" s="35">
        <v>94.936850861589122</v>
      </c>
      <c r="CL63" s="35">
        <v>100</v>
      </c>
      <c r="CM63" s="35">
        <v>86.898887658624815</v>
      </c>
      <c r="CN63" s="35">
        <v>65.925297471499519</v>
      </c>
      <c r="CO63" s="35">
        <v>50.102536325175059</v>
      </c>
      <c r="CP63" s="35">
        <v>41.39355478603882</v>
      </c>
      <c r="CQ63" s="35">
        <v>25</v>
      </c>
      <c r="CR63" s="35">
        <v>59.700467992971276</v>
      </c>
      <c r="CS63" s="35">
        <v>12.149940957463535</v>
      </c>
      <c r="CT63" s="35">
        <v>23.167968542244719</v>
      </c>
      <c r="CU63" s="35">
        <v>34.28499108034265</v>
      </c>
      <c r="CV63" s="35">
        <v>52.447552447552447</v>
      </c>
      <c r="CW63" s="35">
        <v>60.892673185897316</v>
      </c>
      <c r="CX63" s="35">
        <v>85.314685314685306</v>
      </c>
      <c r="CY63" s="35">
        <v>86.647324587554436</v>
      </c>
      <c r="CZ63" s="35">
        <v>36.877637130801709</v>
      </c>
      <c r="DA63" s="35">
        <v>0</v>
      </c>
      <c r="DB63" s="35">
        <v>50.505643521246334</v>
      </c>
      <c r="DC63" s="35">
        <v>38.90789856600194</v>
      </c>
      <c r="DD63" s="35">
        <v>1.2999200744287109</v>
      </c>
      <c r="DE63" s="35">
        <v>28.90070552585151</v>
      </c>
      <c r="DF63" s="35">
        <v>0</v>
      </c>
      <c r="DG63" s="35">
        <v>4.655543598804349</v>
      </c>
      <c r="DH63" s="35">
        <v>23.954256717805244</v>
      </c>
      <c r="DI63" s="35">
        <v>7.7237537048355192</v>
      </c>
      <c r="DJ63" s="35">
        <v>16.182020033560224</v>
      </c>
      <c r="DK63" s="35">
        <v>17.03086711798526</v>
      </c>
      <c r="DL63" s="35">
        <v>41.139129209766871</v>
      </c>
      <c r="DM63" s="35">
        <v>71.67199078219798</v>
      </c>
      <c r="DN63" s="35">
        <v>48.722986247544192</v>
      </c>
      <c r="DO63" s="35">
        <v>35.229759299781179</v>
      </c>
      <c r="DP63" s="35">
        <v>14.24782395496957</v>
      </c>
      <c r="DQ63" s="35">
        <v>62.941807008570358</v>
      </c>
      <c r="DR63" s="35">
        <v>99.310130051322943</v>
      </c>
      <c r="DS63" s="35">
        <v>83.556358664921802</v>
      </c>
      <c r="DT63" s="35">
        <v>16.964023210831723</v>
      </c>
      <c r="DU63" s="35">
        <v>55.58400000000001</v>
      </c>
      <c r="DV63" s="35">
        <v>47.31404958677696</v>
      </c>
      <c r="DW63" s="35">
        <v>90.368271954674157</v>
      </c>
      <c r="DX63" s="35">
        <v>21.771183607737239</v>
      </c>
      <c r="DY63" s="35">
        <v>55.354838709677409</v>
      </c>
      <c r="DZ63" s="35">
        <v>75.000009318181213</v>
      </c>
      <c r="EA63" s="35">
        <v>95.161286056191685</v>
      </c>
      <c r="EB63" s="35">
        <v>53.576813210971466</v>
      </c>
      <c r="EC63" s="35">
        <v>13.145826882218218</v>
      </c>
      <c r="ED63" s="35">
        <v>95</v>
      </c>
      <c r="EE63" s="35">
        <v>96.169560776302347</v>
      </c>
      <c r="EF63" s="35">
        <v>1.3637724700499017</v>
      </c>
      <c r="EG63" s="35">
        <v>25.91198366536625</v>
      </c>
      <c r="EH63" s="35">
        <v>6.4182714152141926</v>
      </c>
      <c r="EI63" s="35">
        <v>9.9166845021682306</v>
      </c>
      <c r="EJ63" s="35">
        <v>8.4618223142144551</v>
      </c>
      <c r="EK63" s="35">
        <v>31.257219943303237</v>
      </c>
      <c r="EL63" s="35">
        <v>24.063812844322921</v>
      </c>
      <c r="EM63" s="35">
        <v>4.702381581273456</v>
      </c>
      <c r="EN63" s="35">
        <v>67.624460995687926</v>
      </c>
      <c r="EO63" s="35">
        <v>88.706207987346772</v>
      </c>
      <c r="EP63" s="35">
        <v>17.759229249450573</v>
      </c>
      <c r="EQ63" s="35">
        <v>93.23595355961551</v>
      </c>
      <c r="ER63" s="35">
        <v>213.1107509934069</v>
      </c>
      <c r="ES63" s="35">
        <v>233.08988389903877</v>
      </c>
      <c r="ET63" s="35">
        <v>31.078651186538504</v>
      </c>
      <c r="EU63" s="35">
        <v>11.09951828090661</v>
      </c>
      <c r="EV63" s="35">
        <v>61.751873157074471</v>
      </c>
      <c r="EW63" s="35">
        <v>-6.0627078974277921</v>
      </c>
      <c r="EX63" s="35">
        <v>58.487531802752457</v>
      </c>
      <c r="EY63" s="35">
        <v>2.650246855462413</v>
      </c>
      <c r="EZ63" s="35">
        <v>33.333333333333336</v>
      </c>
      <c r="FA63" s="35">
        <v>96</v>
      </c>
      <c r="FB63" s="35">
        <v>68</v>
      </c>
      <c r="FC63" s="35">
        <v>67.857142857142861</v>
      </c>
      <c r="FD63" s="35">
        <v>87.531172069825431</v>
      </c>
      <c r="FE63" s="35">
        <v>100</v>
      </c>
      <c r="FF63" s="35">
        <v>57.106622779145475</v>
      </c>
      <c r="FG63" s="35">
        <v>4.2532537877999994</v>
      </c>
      <c r="FH63" s="35">
        <v>14.008830694002523</v>
      </c>
      <c r="FI63" s="35">
        <v>9.2673590400000005</v>
      </c>
      <c r="FJ63" s="35">
        <v>34615.258135058939</v>
      </c>
      <c r="FK63" s="35">
        <v>21426.313088107974</v>
      </c>
      <c r="FL63" s="35">
        <v>22.95</v>
      </c>
      <c r="FM63" s="35">
        <v>100</v>
      </c>
      <c r="FN63" s="35">
        <v>8.2899999999999991</v>
      </c>
      <c r="FO63" s="35">
        <v>0</v>
      </c>
      <c r="FP63" s="35">
        <v>0</v>
      </c>
      <c r="FQ63" s="35">
        <v>50.72</v>
      </c>
      <c r="FR63" s="26">
        <v>1813277.4784941389</v>
      </c>
      <c r="FS63" s="35">
        <v>0</v>
      </c>
      <c r="FT63" s="31">
        <v>1.3525698827772767</v>
      </c>
      <c r="FU63" s="35">
        <v>24.3</v>
      </c>
      <c r="FV63" s="35">
        <v>27</v>
      </c>
      <c r="FW63" s="35">
        <v>123.74656681553699</v>
      </c>
      <c r="FX63" s="26">
        <v>48940</v>
      </c>
      <c r="FY63" s="35">
        <v>93.491124260355036</v>
      </c>
      <c r="FZ63" s="35">
        <v>92.157415234338316</v>
      </c>
      <c r="GA63" s="35">
        <v>98.948060486522024</v>
      </c>
      <c r="GB63" s="35">
        <v>91.330891330891333</v>
      </c>
      <c r="GC63" s="35">
        <v>86.024232178078336</v>
      </c>
      <c r="GD63" s="35">
        <v>100</v>
      </c>
      <c r="GE63" s="35">
        <v>47.113265755839578</v>
      </c>
      <c r="GF63" s="35">
        <v>1436.1146515861212</v>
      </c>
      <c r="GG63" s="35">
        <v>76.621069977457964</v>
      </c>
      <c r="GH63" s="35">
        <v>89.640073307315902</v>
      </c>
      <c r="GI63" s="35">
        <v>85.98865561195754</v>
      </c>
      <c r="GJ63" s="35">
        <v>65.606697350039923</v>
      </c>
      <c r="GK63" s="35">
        <v>80.703924841967975</v>
      </c>
      <c r="GL63" s="35">
        <v>93.478749359687058</v>
      </c>
      <c r="GM63" s="35">
        <v>96.484977151565658</v>
      </c>
      <c r="GN63" s="35">
        <v>98.374611012524738</v>
      </c>
      <c r="GO63" s="35">
        <v>92.111338114071927</v>
      </c>
      <c r="GP63" s="35">
        <v>97.979418168569964</v>
      </c>
      <c r="GQ63" s="35">
        <v>98.970336205466779</v>
      </c>
      <c r="GR63" s="35">
        <v>100</v>
      </c>
      <c r="GS63" s="35">
        <v>91.980724821317025</v>
      </c>
      <c r="GT63" s="35">
        <v>93.184964557538152</v>
      </c>
      <c r="GU63" s="35">
        <v>88.898281205973518</v>
      </c>
      <c r="GV63" s="35">
        <v>-3.6837285031036942</v>
      </c>
      <c r="GW63" s="35">
        <v>7</v>
      </c>
      <c r="GX63" s="35">
        <v>79.167840706302243</v>
      </c>
      <c r="GY63" s="35">
        <v>12.726589649666572</v>
      </c>
      <c r="GZ63" s="35">
        <v>25.98854137315676</v>
      </c>
      <c r="HA63" s="35">
        <v>37.506461283986354</v>
      </c>
      <c r="HB63" s="35">
        <v>45.454545454545453</v>
      </c>
      <c r="HC63" s="35">
        <v>12.378116343490305</v>
      </c>
      <c r="HD63" s="35">
        <v>90.909090909090907</v>
      </c>
      <c r="HE63" s="35">
        <v>80.326563605644054</v>
      </c>
      <c r="HF63" s="35">
        <v>15.471167369901547</v>
      </c>
      <c r="HG63" s="35">
        <v>27.807486631016047</v>
      </c>
      <c r="HH63" s="35">
        <v>6.1916276507849082</v>
      </c>
      <c r="HI63" s="35">
        <v>41.437291258781528</v>
      </c>
      <c r="HJ63" s="35">
        <v>6.4926957173180169</v>
      </c>
      <c r="HK63" s="35">
        <v>45.324010488200777</v>
      </c>
      <c r="HL63" s="35">
        <v>0</v>
      </c>
      <c r="HM63" s="35">
        <v>39.08103383693345</v>
      </c>
      <c r="HN63" s="35">
        <v>4.370083655887127</v>
      </c>
      <c r="HO63" s="35">
        <v>6.6175552503433641</v>
      </c>
      <c r="HP63" s="35">
        <v>24.722187539018602</v>
      </c>
      <c r="HQ63" s="35">
        <v>25.84592333624672</v>
      </c>
      <c r="HR63" s="35">
        <v>14.779874213836479</v>
      </c>
      <c r="HS63" s="35">
        <v>11.140287769784173</v>
      </c>
      <c r="HT63" s="35">
        <v>91.1</v>
      </c>
      <c r="HU63" s="35">
        <v>96.2</v>
      </c>
      <c r="HV63" s="35">
        <v>11.309115832762167</v>
      </c>
      <c r="HW63" s="35">
        <v>64.427690198766271</v>
      </c>
      <c r="HX63" s="35">
        <v>99.723404255319153</v>
      </c>
      <c r="HY63" s="35">
        <v>87</v>
      </c>
      <c r="HZ63" s="35">
        <v>12.936170212765957</v>
      </c>
      <c r="IA63" s="35">
        <v>86.12</v>
      </c>
      <c r="IB63" s="35">
        <v>97.45</v>
      </c>
      <c r="IC63" s="35">
        <v>99.716713881019828</v>
      </c>
      <c r="ID63" s="35">
        <v>87.664041994750647</v>
      </c>
      <c r="IE63" s="35">
        <v>83.57</v>
      </c>
      <c r="IF63" s="35">
        <v>86.585369999999998</v>
      </c>
      <c r="IG63" s="35">
        <v>96.341459999999998</v>
      </c>
      <c r="IH63" s="35">
        <v>74.138225550000001</v>
      </c>
      <c r="II63" s="35">
        <v>52.710776942146708</v>
      </c>
      <c r="IJ63" s="35">
        <v>80</v>
      </c>
      <c r="IK63" s="26">
        <v>5472</v>
      </c>
      <c r="IL63" s="35">
        <v>7.2341309692835129E-2</v>
      </c>
      <c r="IM63" s="35">
        <v>0.57554636739515652</v>
      </c>
      <c r="IN63" s="35">
        <v>-0.14013490725126476</v>
      </c>
      <c r="IO63" s="35">
        <v>6.8410958904109593</v>
      </c>
      <c r="IP63" s="35">
        <v>1.76890756302521</v>
      </c>
      <c r="IQ63" s="35">
        <v>283.12528900000001</v>
      </c>
      <c r="IR63" s="35">
        <v>186.79999700000002</v>
      </c>
      <c r="IS63" s="35">
        <v>26.937795999999899</v>
      </c>
      <c r="IT63" s="35">
        <v>103.82550000000001</v>
      </c>
      <c r="IU63" s="35">
        <v>102.82300000000001</v>
      </c>
    </row>
    <row r="64" spans="1:255">
      <c r="A64" s="34" t="s">
        <v>223</v>
      </c>
      <c r="B64" s="34" t="s">
        <v>97</v>
      </c>
      <c r="C64" s="35">
        <v>50.434145889365986</v>
      </c>
      <c r="D64" s="35" t="s">
        <v>567</v>
      </c>
      <c r="E64" s="35">
        <v>50.014336398157013</v>
      </c>
      <c r="F64" s="35">
        <v>64.399211260789997</v>
      </c>
      <c r="G64" s="35">
        <v>52.701663824933419</v>
      </c>
      <c r="H64" s="35">
        <v>63.746970434187624</v>
      </c>
      <c r="I64" s="35">
        <v>40.498576843988957</v>
      </c>
      <c r="J64" s="35">
        <v>31.244116574138985</v>
      </c>
      <c r="K64" s="35">
        <v>80.138411276741095</v>
      </c>
      <c r="L64" s="35">
        <v>40.288421601749818</v>
      </c>
      <c r="M64" s="35">
        <v>35.685615783381138</v>
      </c>
      <c r="N64" s="35">
        <v>35.47123888758653</v>
      </c>
      <c r="O64" s="35">
        <v>31.785118881411869</v>
      </c>
      <c r="P64" s="35">
        <v>76.717211958071644</v>
      </c>
      <c r="Q64" s="35">
        <v>45.121984586312372</v>
      </c>
      <c r="R64" s="35">
        <v>76.64797892045712</v>
      </c>
      <c r="S64" s="35">
        <v>86.965521208618796</v>
      </c>
      <c r="T64" s="35">
        <v>48.861360327771699</v>
      </c>
      <c r="U64" s="35">
        <v>57.575087666125199</v>
      </c>
      <c r="V64" s="35">
        <v>89.829153864985727</v>
      </c>
      <c r="W64" s="35">
        <v>10.941425289811534</v>
      </c>
      <c r="X64" s="35">
        <v>45.793707406571777</v>
      </c>
      <c r="Y64" s="35">
        <v>59.368944897172859</v>
      </c>
      <c r="Z64" s="35">
        <v>63.746970434187624</v>
      </c>
      <c r="AA64" s="35">
        <v>20.576274009904409</v>
      </c>
      <c r="AB64" s="35">
        <v>15.061352395583194</v>
      </c>
      <c r="AC64" s="35">
        <v>38.449544160810781</v>
      </c>
      <c r="AD64" s="35">
        <v>54.056296863347583</v>
      </c>
      <c r="AE64" s="35">
        <v>39.557159647164113</v>
      </c>
      <c r="AF64" s="35">
        <v>75.290833987123634</v>
      </c>
      <c r="AG64" s="35">
        <v>70.361792579010242</v>
      </c>
      <c r="AH64" s="35">
        <v>3.0194981640741352</v>
      </c>
      <c r="AI64" s="35">
        <v>20.351058979332588</v>
      </c>
      <c r="AJ64" s="35">
        <v>100</v>
      </c>
      <c r="AK64" s="35">
        <v>85.087477636498107</v>
      </c>
      <c r="AL64" s="35">
        <v>68.907112355220718</v>
      </c>
      <c r="AM64" s="35">
        <v>51.832868145913814</v>
      </c>
      <c r="AN64" s="35">
        <v>82.581452576812211</v>
      </c>
      <c r="AO64" s="35">
        <v>92.421556946001644</v>
      </c>
      <c r="AP64" s="35">
        <v>35.205993505922869</v>
      </c>
      <c r="AQ64" s="35">
        <v>36.207864272369136</v>
      </c>
      <c r="AR64" s="35">
        <v>74.894304145787899</v>
      </c>
      <c r="AS64" s="35">
        <v>55.133946084669191</v>
      </c>
      <c r="AT64" s="35">
        <v>0</v>
      </c>
      <c r="AU64" s="35">
        <v>67.072072072072075</v>
      </c>
      <c r="AV64" s="35">
        <v>4.9999999999999991</v>
      </c>
      <c r="AW64" s="35">
        <v>0</v>
      </c>
      <c r="AX64" s="35">
        <v>70.670391061452506</v>
      </c>
      <c r="AY64" s="35">
        <v>100</v>
      </c>
      <c r="AZ64" s="35">
        <v>47.065190445884262</v>
      </c>
      <c r="BA64" s="35">
        <v>19.955100707787448</v>
      </c>
      <c r="BB64" s="35">
        <v>9.3461324860695836</v>
      </c>
      <c r="BC64" s="35">
        <v>0.98977079819132963</v>
      </c>
      <c r="BD64" s="35">
        <v>21.875792438998264</v>
      </c>
      <c r="BE64" s="35">
        <v>9.8011908226125772</v>
      </c>
      <c r="BF64" s="35">
        <v>63.678373382624763</v>
      </c>
      <c r="BG64" s="35">
        <v>87.666984732824432</v>
      </c>
      <c r="BH64" s="35">
        <v>54.964149880725174</v>
      </c>
      <c r="BI64" s="35">
        <v>64.237713218736943</v>
      </c>
      <c r="BJ64" s="35">
        <v>100</v>
      </c>
      <c r="BK64" s="35">
        <v>43.111111111111107</v>
      </c>
      <c r="BL64" s="35">
        <v>21.032931650262828</v>
      </c>
      <c r="BM64" s="35">
        <v>100</v>
      </c>
      <c r="BN64" s="35">
        <v>16.343895583875561</v>
      </c>
      <c r="BO64" s="35">
        <v>82.123076923076923</v>
      </c>
      <c r="BP64" s="35">
        <v>66.945107398568027</v>
      </c>
      <c r="BQ64" s="35">
        <v>58.927272767993976</v>
      </c>
      <c r="BR64" s="35">
        <v>98.596458592189578</v>
      </c>
      <c r="BS64" s="35">
        <v>84.909470743466827</v>
      </c>
      <c r="BT64" s="35">
        <v>89.237341808697408</v>
      </c>
      <c r="BU64" s="35">
        <v>95.994436630719974</v>
      </c>
      <c r="BV64" s="35">
        <v>85.300020087044999</v>
      </c>
      <c r="BW64" s="35">
        <v>79.386336773164771</v>
      </c>
      <c r="BX64" s="35">
        <v>57.281093778542783</v>
      </c>
      <c r="BY64" s="35">
        <v>86.190833003896486</v>
      </c>
      <c r="BZ64" s="35">
        <v>3.1121542008758358</v>
      </c>
      <c r="CA64" s="35">
        <v>74.793399214178606</v>
      </c>
      <c r="CB64" s="35">
        <v>26.53046163148894</v>
      </c>
      <c r="CC64" s="35">
        <v>76.781788813879857</v>
      </c>
      <c r="CD64" s="35">
        <v>38.915295582487829</v>
      </c>
      <c r="CE64" s="35">
        <v>36.067117278950157</v>
      </c>
      <c r="CF64" s="35">
        <v>92.362463475765793</v>
      </c>
      <c r="CG64" s="35">
        <v>91.731415098058989</v>
      </c>
      <c r="CH64" s="35">
        <v>93.977432457295109</v>
      </c>
      <c r="CI64" s="35">
        <v>89.119599695444847</v>
      </c>
      <c r="CJ64" s="35">
        <v>87.782708183473659</v>
      </c>
      <c r="CK64" s="35">
        <v>92.508272165746149</v>
      </c>
      <c r="CL64" s="35">
        <v>92.660550458715562</v>
      </c>
      <c r="CM64" s="35">
        <v>86.438124352410242</v>
      </c>
      <c r="CN64" s="35">
        <v>84.415128508741347</v>
      </c>
      <c r="CO64" s="35">
        <v>5.3371592257184473</v>
      </c>
      <c r="CP64" s="35">
        <v>6.653783310382817</v>
      </c>
      <c r="CQ64" s="35">
        <v>20.833333333333336</v>
      </c>
      <c r="CR64" s="35">
        <v>78.036443878413749</v>
      </c>
      <c r="CS64" s="35">
        <v>27.920703514438578</v>
      </c>
      <c r="CT64" s="35">
        <v>31.423974826862988</v>
      </c>
      <c r="CU64" s="35">
        <v>73.597371680585084</v>
      </c>
      <c r="CV64" s="35">
        <v>18.218623481781375</v>
      </c>
      <c r="CW64" s="35">
        <v>58.412820863571937</v>
      </c>
      <c r="CX64" s="35">
        <v>87.246963562753038</v>
      </c>
      <c r="CY64" s="35">
        <v>82.325219695042534</v>
      </c>
      <c r="CZ64" s="35">
        <v>56.710875331564871</v>
      </c>
      <c r="DA64" s="35">
        <v>52.204816275955444</v>
      </c>
      <c r="DB64" s="35">
        <v>17.822675561546333</v>
      </c>
      <c r="DC64" s="35">
        <v>23.329872458262489</v>
      </c>
      <c r="DD64" s="35">
        <v>11.173809776234647</v>
      </c>
      <c r="DE64" s="35">
        <v>9.2175826100817044</v>
      </c>
      <c r="DF64" s="35">
        <v>21.413013664586892</v>
      </c>
      <c r="DG64" s="35">
        <v>18.44100353142953</v>
      </c>
      <c r="DH64" s="35">
        <v>61.678406252343741</v>
      </c>
      <c r="DI64" s="35">
        <v>13.413863675587539</v>
      </c>
      <c r="DJ64" s="35">
        <v>41.786955934907255</v>
      </c>
      <c r="DK64" s="35">
        <v>36.9189507804046</v>
      </c>
      <c r="DL64" s="35">
        <v>66.807376973055327</v>
      </c>
      <c r="DM64" s="35">
        <v>75.576494646740144</v>
      </c>
      <c r="DN64" s="35">
        <v>40.471512770137537</v>
      </c>
      <c r="DO64" s="35">
        <v>33.369803063457326</v>
      </c>
      <c r="DP64" s="35">
        <v>32.303924087491218</v>
      </c>
      <c r="DQ64" s="35">
        <v>25.906435534564874</v>
      </c>
      <c r="DR64" s="35">
        <v>76.716954414247596</v>
      </c>
      <c r="DS64" s="35">
        <v>62.858484199516859</v>
      </c>
      <c r="DT64" s="35">
        <v>0</v>
      </c>
      <c r="DU64" s="35">
        <v>73.792000000000002</v>
      </c>
      <c r="DV64" s="35">
        <v>82.231404958677714</v>
      </c>
      <c r="DW64" s="35">
        <v>78.01724137931015</v>
      </c>
      <c r="DX64" s="35">
        <v>62.574813920210936</v>
      </c>
      <c r="DY64" s="35">
        <v>79.838709677419345</v>
      </c>
      <c r="DZ64" s="35">
        <v>75.000009318181213</v>
      </c>
      <c r="EA64" s="35">
        <v>93.548385816857504</v>
      </c>
      <c r="EB64" s="35">
        <v>42.850021347495868</v>
      </c>
      <c r="EC64" s="35">
        <v>15.774892617675992</v>
      </c>
      <c r="ED64" s="35">
        <v>97.5</v>
      </c>
      <c r="EE64" s="35">
        <v>97.497446373850877</v>
      </c>
      <c r="EF64" s="35">
        <v>0.1232343636372817</v>
      </c>
      <c r="EG64" s="35">
        <v>7.3518184816560641</v>
      </c>
      <c r="EH64" s="35">
        <v>5.9623975984155591</v>
      </c>
      <c r="EI64" s="35">
        <v>0.46958606986322748</v>
      </c>
      <c r="EJ64" s="35">
        <v>1.1904543067985434</v>
      </c>
      <c r="EK64" s="35">
        <v>6.8323342692725966</v>
      </c>
      <c r="EL64" s="35">
        <v>7.3603637577205605</v>
      </c>
      <c r="EM64" s="35">
        <v>19.057258791377958</v>
      </c>
      <c r="EN64" s="35">
        <v>0</v>
      </c>
      <c r="EO64" s="35">
        <v>68.505338078291842</v>
      </c>
      <c r="EP64" s="35">
        <v>0</v>
      </c>
      <c r="EQ64" s="35">
        <v>120.64965197215777</v>
      </c>
      <c r="ER64" s="35">
        <v>281.51585460170145</v>
      </c>
      <c r="ES64" s="35">
        <v>340.29389017788088</v>
      </c>
      <c r="ET64" s="35">
        <v>24.748646558391339</v>
      </c>
      <c r="EU64" s="35">
        <v>27.842227378190255</v>
      </c>
      <c r="EV64" s="35">
        <v>62.978605556531029</v>
      </c>
      <c r="EW64" s="35">
        <v>-6.4423558132572367</v>
      </c>
      <c r="EX64" s="35">
        <v>66.843631520985937</v>
      </c>
      <c r="EY64" s="35">
        <v>7.5099984723821223</v>
      </c>
      <c r="EZ64" s="35">
        <v>0</v>
      </c>
      <c r="FA64" s="35">
        <v>70.760000000000005</v>
      </c>
      <c r="FB64" s="35">
        <v>24</v>
      </c>
      <c r="FC64" s="35">
        <v>25</v>
      </c>
      <c r="FD64" s="35">
        <v>73.815461346633413</v>
      </c>
      <c r="FE64" s="35">
        <v>100</v>
      </c>
      <c r="FF64" s="35">
        <v>45.799831460154039</v>
      </c>
      <c r="FG64" s="35">
        <v>15.551224385955832</v>
      </c>
      <c r="FH64" s="35">
        <v>6.589517585975857</v>
      </c>
      <c r="FI64" s="35">
        <v>0.84222971999999996</v>
      </c>
      <c r="FJ64" s="35">
        <v>31808.619201546793</v>
      </c>
      <c r="FK64" s="35">
        <v>29194.30871492653</v>
      </c>
      <c r="FL64" s="35">
        <v>37.99</v>
      </c>
      <c r="FM64" s="35">
        <v>89.66</v>
      </c>
      <c r="FN64" s="35">
        <v>-3.51</v>
      </c>
      <c r="FO64" s="35">
        <v>12.096094950000008</v>
      </c>
      <c r="FP64" s="35">
        <v>1</v>
      </c>
      <c r="FQ64" s="35">
        <v>57.26</v>
      </c>
      <c r="FR64" s="26">
        <v>3723192.4326030873</v>
      </c>
      <c r="FS64" s="35">
        <v>1</v>
      </c>
      <c r="FT64" s="31">
        <v>1.1550456243021598</v>
      </c>
      <c r="FU64" s="35">
        <v>61.1</v>
      </c>
      <c r="FV64" s="35">
        <v>55.8</v>
      </c>
      <c r="FW64" s="35">
        <v>178.42645127919101</v>
      </c>
      <c r="FX64" s="26">
        <v>84884</v>
      </c>
      <c r="FY64" s="35">
        <v>92.978360420220881</v>
      </c>
      <c r="FZ64" s="35">
        <v>96.749573493759542</v>
      </c>
      <c r="GA64" s="35">
        <v>99.443297117715716</v>
      </c>
      <c r="GB64" s="35">
        <v>95.950435485319204</v>
      </c>
      <c r="GC64" s="35">
        <v>85.319206249438807</v>
      </c>
      <c r="GD64" s="35">
        <v>57.281093778542783</v>
      </c>
      <c r="GE64" s="35">
        <v>86.190833003896486</v>
      </c>
      <c r="GF64" s="35">
        <v>985.99829853054916</v>
      </c>
      <c r="GG64" s="35">
        <v>73.558338572785203</v>
      </c>
      <c r="GH64" s="35">
        <v>65.623330342115935</v>
      </c>
      <c r="GI64" s="35">
        <v>84.808682367850309</v>
      </c>
      <c r="GJ64" s="35">
        <v>38.915295582487829</v>
      </c>
      <c r="GK64" s="35">
        <v>58.558541983018195</v>
      </c>
      <c r="GL64" s="35">
        <v>98.208799542388519</v>
      </c>
      <c r="GM64" s="35">
        <v>97.537348888771575</v>
      </c>
      <c r="GN64" s="35">
        <v>95.563252256770298</v>
      </c>
      <c r="GO64" s="35">
        <v>95.293021922911578</v>
      </c>
      <c r="GP64" s="35">
        <v>93.73673966762442</v>
      </c>
      <c r="GQ64" s="35">
        <v>98.476449992178374</v>
      </c>
      <c r="GR64" s="35">
        <v>98.628914265732973</v>
      </c>
      <c r="GS64" s="35">
        <v>91.767847401854681</v>
      </c>
      <c r="GT64" s="35">
        <v>96.882982280173849</v>
      </c>
      <c r="GU64" s="35">
        <v>18.909939840172399</v>
      </c>
      <c r="GV64" s="35">
        <v>-50.586579070858747</v>
      </c>
      <c r="GW64" s="35">
        <v>6</v>
      </c>
      <c r="GX64" s="35">
        <v>87.07012660501033</v>
      </c>
      <c r="GY64" s="35">
        <v>20.56209032953219</v>
      </c>
      <c r="GZ64" s="35">
        <v>30.816198258058726</v>
      </c>
      <c r="HA64" s="35">
        <v>69.925650557620827</v>
      </c>
      <c r="HB64" s="35">
        <v>15.789473684210526</v>
      </c>
      <c r="HC64" s="35">
        <v>12.923747276688454</v>
      </c>
      <c r="HD64" s="35">
        <v>92.10526315789474</v>
      </c>
      <c r="HE64" s="35">
        <v>78.813826893264888</v>
      </c>
      <c r="HF64" s="35">
        <v>10.610079575596817</v>
      </c>
      <c r="HG64" s="35">
        <v>59.039548022598872</v>
      </c>
      <c r="HH64" s="35">
        <v>4.7693362275791156</v>
      </c>
      <c r="HI64" s="35">
        <v>35.229019366738399</v>
      </c>
      <c r="HJ64" s="35">
        <v>55.809698078682523</v>
      </c>
      <c r="HK64" s="35">
        <v>14.455626715462031</v>
      </c>
      <c r="HL64" s="35">
        <v>25.617566331198535</v>
      </c>
      <c r="HM64" s="35">
        <v>154.80329368709971</v>
      </c>
      <c r="HN64" s="35">
        <v>9.6980786825251606</v>
      </c>
      <c r="HO64" s="35">
        <v>9.6980786825251606</v>
      </c>
      <c r="HP64" s="35">
        <v>48.124428179322962</v>
      </c>
      <c r="HQ64" s="35">
        <v>51.418115279048493</v>
      </c>
      <c r="HR64" s="35">
        <v>11.879377431906615</v>
      </c>
      <c r="HS64" s="35">
        <v>10.554621848739496</v>
      </c>
      <c r="HT64" s="35">
        <v>86.9</v>
      </c>
      <c r="HU64" s="35">
        <v>94.5</v>
      </c>
      <c r="HV64" s="35">
        <v>25.641025641025639</v>
      </c>
      <c r="HW64" s="35">
        <v>32.552954292084728</v>
      </c>
      <c r="HX64" s="35">
        <v>90.664919751064531</v>
      </c>
      <c r="HY64" s="35">
        <v>70.71732721912872</v>
      </c>
      <c r="HZ64" s="35">
        <v>0</v>
      </c>
      <c r="IA64" s="35">
        <v>91.81</v>
      </c>
      <c r="IB64" s="35">
        <v>99.14</v>
      </c>
      <c r="IC64" s="35">
        <v>99.353448275862064</v>
      </c>
      <c r="ID64" s="35">
        <v>93.873085339168497</v>
      </c>
      <c r="IE64" s="35">
        <v>91.16</v>
      </c>
      <c r="IF64" s="35">
        <v>86.585369999999998</v>
      </c>
      <c r="IG64" s="35">
        <v>95.121949999999998</v>
      </c>
      <c r="IH64" s="35">
        <v>68.731263150000004</v>
      </c>
      <c r="II64" s="35">
        <v>54.142216233258537</v>
      </c>
      <c r="IJ64" s="35">
        <v>81</v>
      </c>
      <c r="IK64" s="26">
        <v>5524</v>
      </c>
      <c r="IL64" s="35">
        <v>1.0724127821753152E-2</v>
      </c>
      <c r="IM64" s="35">
        <v>-0.54156693792883359</v>
      </c>
      <c r="IN64" s="35">
        <v>-0.20120898100172713</v>
      </c>
      <c r="IO64" s="35">
        <v>-0.62869955156950674</v>
      </c>
      <c r="IP64" s="35">
        <v>-0.6104553119730185</v>
      </c>
      <c r="IQ64" s="35">
        <v>65.808841000000001</v>
      </c>
      <c r="IR64" s="35">
        <v>63.555982999999998</v>
      </c>
      <c r="IS64" s="35">
        <v>108.30137799999981</v>
      </c>
      <c r="IT64" s="35">
        <v>138.32749999999999</v>
      </c>
      <c r="IU64" s="35">
        <v>115.59499999999998</v>
      </c>
    </row>
    <row r="65" spans="1:255">
      <c r="A65" s="34" t="s">
        <v>212</v>
      </c>
      <c r="B65" s="34" t="s">
        <v>0</v>
      </c>
      <c r="C65" s="35">
        <v>51.404605341525588</v>
      </c>
      <c r="D65" s="35" t="s">
        <v>567</v>
      </c>
      <c r="E65" s="35">
        <v>54.861749931638556</v>
      </c>
      <c r="F65" s="35">
        <v>61.127602447108011</v>
      </c>
      <c r="G65" s="35">
        <v>55.856840557006848</v>
      </c>
      <c r="H65" s="35">
        <v>70.339166553978274</v>
      </c>
      <c r="I65" s="35">
        <v>39.744745480349422</v>
      </c>
      <c r="J65" s="35">
        <v>26.497527079072427</v>
      </c>
      <c r="K65" s="35">
        <v>80.208784422801926</v>
      </c>
      <c r="L65" s="35">
        <v>47.540952482399028</v>
      </c>
      <c r="M65" s="35">
        <v>58.308577432180783</v>
      </c>
      <c r="N65" s="35">
        <v>39.296377953452954</v>
      </c>
      <c r="O65" s="35">
        <v>56.97893466177505</v>
      </c>
      <c r="P65" s="35">
        <v>46.836872637221617</v>
      </c>
      <c r="Q65" s="35">
        <v>14.145384792703574</v>
      </c>
      <c r="R65" s="35">
        <v>78.56848155634421</v>
      </c>
      <c r="S65" s="35">
        <v>86.22930693150451</v>
      </c>
      <c r="T65" s="35">
        <v>65.567236507879727</v>
      </c>
      <c r="U65" s="35">
        <v>80.109580765213423</v>
      </c>
      <c r="V65" s="35">
        <v>86.375272000049947</v>
      </c>
      <c r="W65" s="35">
        <v>24.791812426605116</v>
      </c>
      <c r="X65" s="35">
        <v>28.923196456697152</v>
      </c>
      <c r="Y65" s="35">
        <v>59.084341136468588</v>
      </c>
      <c r="Z65" s="35">
        <v>70.339166553978274</v>
      </c>
      <c r="AA65" s="35">
        <v>23.097638004801091</v>
      </c>
      <c r="AB65" s="35">
        <v>6.4345577740796518</v>
      </c>
      <c r="AC65" s="35">
        <v>33.846783821864079</v>
      </c>
      <c r="AD65" s="35">
        <v>61.55293314561321</v>
      </c>
      <c r="AE65" s="35">
        <v>28.486600836815928</v>
      </c>
      <c r="AF65" s="35">
        <v>85.049959298922545</v>
      </c>
      <c r="AG65" s="35">
        <v>53.608027202340288</v>
      </c>
      <c r="AH65" s="35">
        <v>1.1341006568614496</v>
      </c>
      <c r="AI65" s="35">
        <v>24.750453378015536</v>
      </c>
      <c r="AJ65" s="35">
        <v>90.180295089309055</v>
      </c>
      <c r="AK65" s="35">
        <v>87.015408569006553</v>
      </c>
      <c r="AL65" s="35">
        <v>84.121377219901959</v>
      </c>
      <c r="AM65" s="35">
        <v>62.758501044949256</v>
      </c>
      <c r="AN65" s="35">
        <v>68.132194816302047</v>
      </c>
      <c r="AO65" s="35">
        <v>89.044929797342704</v>
      </c>
      <c r="AP65" s="35">
        <v>52.212020157747411</v>
      </c>
      <c r="AQ65" s="35">
        <v>26.447884177109511</v>
      </c>
      <c r="AR65" s="35">
        <v>51.979009408351175</v>
      </c>
      <c r="AS65" s="35">
        <v>40.399182002120384</v>
      </c>
      <c r="AT65" s="35">
        <v>66.666666666666657</v>
      </c>
      <c r="AU65" s="35">
        <v>86.148648648648646</v>
      </c>
      <c r="AV65" s="35">
        <v>4.9999999999999991</v>
      </c>
      <c r="AW65" s="35">
        <v>66.666666666666657</v>
      </c>
      <c r="AX65" s="35">
        <v>75.41899441340783</v>
      </c>
      <c r="AY65" s="35">
        <v>16.666666666666664</v>
      </c>
      <c r="AZ65" s="35">
        <v>37.796766845534094</v>
      </c>
      <c r="BA65" s="35">
        <v>42.300348472336765</v>
      </c>
      <c r="BB65" s="35">
        <v>32.442387901789999</v>
      </c>
      <c r="BC65" s="35">
        <v>67.27571988093726</v>
      </c>
      <c r="BD65" s="35">
        <v>56.080659032734573</v>
      </c>
      <c r="BE65" s="35">
        <v>58.479065470150658</v>
      </c>
      <c r="BF65" s="35">
        <v>56.377079482439932</v>
      </c>
      <c r="BG65" s="35">
        <v>77.552480916030547</v>
      </c>
      <c r="BH65" s="35">
        <v>59.795009632855923</v>
      </c>
      <c r="BI65" s="35">
        <v>50</v>
      </c>
      <c r="BJ65" s="35">
        <v>0</v>
      </c>
      <c r="BK65" s="35">
        <v>35.670250896057347</v>
      </c>
      <c r="BL65" s="35">
        <v>13.295982317058222</v>
      </c>
      <c r="BM65" s="35">
        <v>0</v>
      </c>
      <c r="BN65" s="35">
        <v>7.6153059576987241</v>
      </c>
      <c r="BO65" s="35">
        <v>72.58461538461539</v>
      </c>
      <c r="BP65" s="35">
        <v>79.057279236276855</v>
      </c>
      <c r="BQ65" s="35">
        <v>64.079154397682487</v>
      </c>
      <c r="BR65" s="35">
        <v>98.552877206802094</v>
      </c>
      <c r="BS65" s="35">
        <v>79.340729281818909</v>
      </c>
      <c r="BT65" s="35">
        <v>87.425709122860383</v>
      </c>
      <c r="BU65" s="35">
        <v>92.229230468932755</v>
      </c>
      <c r="BV65" s="35">
        <v>86.427564275552243</v>
      </c>
      <c r="BW65" s="35">
        <v>85.723301508358233</v>
      </c>
      <c r="BX65" s="35">
        <v>100</v>
      </c>
      <c r="BY65" s="35">
        <v>83.248543150494868</v>
      </c>
      <c r="BZ65" s="35">
        <v>13.453166373144319</v>
      </c>
      <c r="CA65" s="35">
        <v>59.258607585516252</v>
      </c>
      <c r="CB65" s="35">
        <v>68.518518518518505</v>
      </c>
      <c r="CC65" s="35">
        <v>81.895969720658499</v>
      </c>
      <c r="CD65" s="35">
        <v>85.328354148313224</v>
      </c>
      <c r="CE65" s="35">
        <v>91.720485527591251</v>
      </c>
      <c r="CF65" s="35">
        <v>93.935549090682741</v>
      </c>
      <c r="CG65" s="35">
        <v>92.411470740159899</v>
      </c>
      <c r="CH65" s="35">
        <v>93.249992839091817</v>
      </c>
      <c r="CI65" s="35">
        <v>88.368846554186902</v>
      </c>
      <c r="CJ65" s="35">
        <v>98.271116477848025</v>
      </c>
      <c r="CK65" s="35">
        <v>74.633730268098603</v>
      </c>
      <c r="CL65" s="35">
        <v>91.011235955056137</v>
      </c>
      <c r="CM65" s="35">
        <v>94.549051429454394</v>
      </c>
      <c r="CN65" s="35">
        <v>58.506731736503717</v>
      </c>
      <c r="CO65" s="35">
        <v>14.161013725558544</v>
      </c>
      <c r="CP65" s="35">
        <v>35.214423554256804</v>
      </c>
      <c r="CQ65" s="35">
        <v>25</v>
      </c>
      <c r="CR65" s="35">
        <v>62.805538191280839</v>
      </c>
      <c r="CS65" s="35">
        <v>13.328715073135358</v>
      </c>
      <c r="CT65" s="35">
        <v>10.635336105675266</v>
      </c>
      <c r="CU65" s="35">
        <v>51.089421512626622</v>
      </c>
      <c r="CV65" s="35">
        <v>5.6285178236397746</v>
      </c>
      <c r="CW65" s="35">
        <v>87.499350162703664</v>
      </c>
      <c r="CX65" s="35">
        <v>92.120075046904319</v>
      </c>
      <c r="CY65" s="35">
        <v>84.403589461540449</v>
      </c>
      <c r="CZ65" s="35">
        <v>86.262626262626327</v>
      </c>
      <c r="DA65" s="35">
        <v>40.351283937768038</v>
      </c>
      <c r="DB65" s="35">
        <v>23.526970519059905</v>
      </c>
      <c r="DC65" s="35">
        <v>22.668305490542277</v>
      </c>
      <c r="DD65" s="35">
        <v>6.9908266087146371</v>
      </c>
      <c r="DE65" s="35">
        <v>11.314852643497291</v>
      </c>
      <c r="DF65" s="35">
        <v>0</v>
      </c>
      <c r="DG65" s="35">
        <v>7.4325518441066816</v>
      </c>
      <c r="DH65" s="35">
        <v>63.937705502070074</v>
      </c>
      <c r="DI65" s="35">
        <v>17.175205833810274</v>
      </c>
      <c r="DJ65" s="35">
        <v>27.962689068020886</v>
      </c>
      <c r="DK65" s="35">
        <v>26.311534883555094</v>
      </c>
      <c r="DL65" s="35">
        <v>74.033258144048673</v>
      </c>
      <c r="DM65" s="35">
        <v>83.90825738260763</v>
      </c>
      <c r="DN65" s="35">
        <v>55.009823182711195</v>
      </c>
      <c r="DO65" s="35">
        <v>33.260393873085341</v>
      </c>
      <c r="DP65" s="35">
        <v>6.8398326132709091</v>
      </c>
      <c r="DQ65" s="35">
        <v>19.01287368671586</v>
      </c>
      <c r="DR65" s="35">
        <v>62.63935393965199</v>
      </c>
      <c r="DS65" s="35">
        <v>27.659482637153122</v>
      </c>
      <c r="DT65" s="35">
        <v>26.281461307287756</v>
      </c>
      <c r="DU65" s="35">
        <v>62.367999999999981</v>
      </c>
      <c r="DV65" s="35">
        <v>100</v>
      </c>
      <c r="DW65" s="35">
        <v>100</v>
      </c>
      <c r="DX65" s="35">
        <v>92.462441655903106</v>
      </c>
      <c r="DY65" s="35">
        <v>70.419354838709666</v>
      </c>
      <c r="DZ65" s="35">
        <v>61.363633822314199</v>
      </c>
      <c r="EA65" s="35">
        <v>72.580643028095835</v>
      </c>
      <c r="EB65" s="35">
        <v>18.346705469130455</v>
      </c>
      <c r="EC65" s="35">
        <v>22.5977324777494</v>
      </c>
      <c r="ED65" s="35">
        <v>72.5</v>
      </c>
      <c r="EE65" s="35">
        <v>74.259448416751781</v>
      </c>
      <c r="EF65" s="35">
        <v>0.23582440344604799</v>
      </c>
      <c r="EG65" s="35">
        <v>1.1153522889239578</v>
      </c>
      <c r="EH65" s="35">
        <v>2.1085925278613251</v>
      </c>
      <c r="EI65" s="35">
        <v>0</v>
      </c>
      <c r="EJ65" s="35">
        <v>2.2107340640759165</v>
      </c>
      <c r="EK65" s="35">
        <v>4.2191573108033928</v>
      </c>
      <c r="EL65" s="35">
        <v>4.7720701231812708</v>
      </c>
      <c r="EM65" s="35">
        <v>46.255701377801159</v>
      </c>
      <c r="EN65" s="35">
        <v>0</v>
      </c>
      <c r="EO65" s="35">
        <v>68.505338078291842</v>
      </c>
      <c r="EP65" s="35">
        <v>5.0309402827388441</v>
      </c>
      <c r="EQ65" s="35">
        <v>105.64974593751573</v>
      </c>
      <c r="ER65" s="35">
        <v>160.99008904764301</v>
      </c>
      <c r="ES65" s="35">
        <v>271.67077526789757</v>
      </c>
      <c r="ET65" s="35">
        <v>45.278462544649592</v>
      </c>
      <c r="EU65" s="35">
        <v>40.247522261910753</v>
      </c>
      <c r="EV65" s="35">
        <v>68.159314612416068</v>
      </c>
      <c r="EW65" s="35">
        <v>-7.6009016807481515</v>
      </c>
      <c r="EX65" s="35">
        <v>52.032733997562801</v>
      </c>
      <c r="EY65" s="35">
        <v>4.2004464904321566</v>
      </c>
      <c r="EZ65" s="35">
        <v>66.666666666666671</v>
      </c>
      <c r="FA65" s="35">
        <v>87.7</v>
      </c>
      <c r="FB65" s="35">
        <v>24</v>
      </c>
      <c r="FC65" s="35">
        <v>75</v>
      </c>
      <c r="FD65" s="35">
        <v>78.054862842892774</v>
      </c>
      <c r="FE65" s="35">
        <v>37.5</v>
      </c>
      <c r="FF65" s="35">
        <v>36.780591661572224</v>
      </c>
      <c r="FG65" s="35">
        <v>32.965116053797658</v>
      </c>
      <c r="FH65" s="35">
        <v>22.873598884729525</v>
      </c>
      <c r="FI65" s="35">
        <v>57.247203920000004</v>
      </c>
      <c r="FJ65" s="35">
        <v>73234.295008804154</v>
      </c>
      <c r="FK65" s="35">
        <v>134488.96841223526</v>
      </c>
      <c r="FL65" s="35">
        <v>45.1</v>
      </c>
      <c r="FM65" s="35">
        <v>81.180000000000007</v>
      </c>
      <c r="FN65" s="35">
        <v>3.28</v>
      </c>
      <c r="FO65" s="35">
        <v>0</v>
      </c>
      <c r="FP65" s="35">
        <v>0</v>
      </c>
      <c r="FQ65" s="35">
        <v>52.07</v>
      </c>
      <c r="FR65" s="26">
        <v>2657123.5623845151</v>
      </c>
      <c r="FS65" s="35">
        <v>0</v>
      </c>
      <c r="FT65" s="31">
        <v>0.53818416662181801</v>
      </c>
      <c r="FU65" s="35">
        <v>92.1</v>
      </c>
      <c r="FV65" s="35">
        <v>35.5</v>
      </c>
      <c r="FW65" s="35">
        <v>169.87029694144499</v>
      </c>
      <c r="FX65" s="26">
        <v>87371</v>
      </c>
      <c r="FY65" s="35">
        <v>90.569292696952274</v>
      </c>
      <c r="FZ65" s="35">
        <v>96.262219666474991</v>
      </c>
      <c r="GA65" s="35">
        <v>98.936170212765958</v>
      </c>
      <c r="GB65" s="35">
        <v>96.204715353651522</v>
      </c>
      <c r="GC65" s="35">
        <v>89.821736630247273</v>
      </c>
      <c r="GD65" s="35">
        <v>100</v>
      </c>
      <c r="GE65" s="35">
        <v>83.248543150494868</v>
      </c>
      <c r="GF65" s="35">
        <v>4262.2563978467579</v>
      </c>
      <c r="GG65" s="35">
        <v>62.99356877529523</v>
      </c>
      <c r="GH65" s="35">
        <v>85.2696979828374</v>
      </c>
      <c r="GI65" s="35">
        <v>85.668146378967009</v>
      </c>
      <c r="GJ65" s="35">
        <v>85.328354148313224</v>
      </c>
      <c r="GK65" s="35">
        <v>94.63319755334058</v>
      </c>
      <c r="GL65" s="35">
        <v>98.542564383842574</v>
      </c>
      <c r="GM65" s="35">
        <v>97.739891379727169</v>
      </c>
      <c r="GN65" s="35">
        <v>95.027356882992592</v>
      </c>
      <c r="GO65" s="35">
        <v>94.968238047475765</v>
      </c>
      <c r="GP65" s="35">
        <v>98.578979029546048</v>
      </c>
      <c r="GQ65" s="35">
        <v>94.8414062411955</v>
      </c>
      <c r="GR65" s="35">
        <v>98.3208051119651</v>
      </c>
      <c r="GS65" s="35">
        <v>95.515179713955803</v>
      </c>
      <c r="GT65" s="35">
        <v>91.701230741404544</v>
      </c>
      <c r="GU65" s="35">
        <v>32.705577918343877</v>
      </c>
      <c r="GV65" s="35">
        <v>-12.026295436968292</v>
      </c>
      <c r="GW65" s="35">
        <v>7</v>
      </c>
      <c r="GX65" s="35">
        <v>80.506037952846469</v>
      </c>
      <c r="GY65" s="35">
        <v>13.312248418631398</v>
      </c>
      <c r="GZ65" s="35">
        <v>18.660149511213341</v>
      </c>
      <c r="HA65" s="35">
        <v>51.364335126825523</v>
      </c>
      <c r="HB65" s="35">
        <v>4.8780487804878048</v>
      </c>
      <c r="HC65" s="35">
        <v>6.5239669421487605</v>
      </c>
      <c r="HD65" s="35">
        <v>95.121951219512198</v>
      </c>
      <c r="HE65" s="35">
        <v>79.541256311539158</v>
      </c>
      <c r="HF65" s="35">
        <v>3.3670033670033668</v>
      </c>
      <c r="HG65" s="35">
        <v>51.948051948051948</v>
      </c>
      <c r="HH65" s="35">
        <v>5.0175746924428823</v>
      </c>
      <c r="HI65" s="35">
        <v>34.965366733086626</v>
      </c>
      <c r="HJ65" s="35">
        <v>34.917000572409847</v>
      </c>
      <c r="HK65" s="35">
        <v>17.744705208929592</v>
      </c>
      <c r="HL65" s="35">
        <v>0</v>
      </c>
      <c r="HM65" s="35">
        <v>62.392673153978251</v>
      </c>
      <c r="HN65" s="35">
        <v>10.01717229536348</v>
      </c>
      <c r="HO65" s="35">
        <v>11.734401831711505</v>
      </c>
      <c r="HP65" s="35">
        <v>35.489410417859183</v>
      </c>
      <c r="HQ65" s="35">
        <v>37.779049799656555</v>
      </c>
      <c r="HR65" s="35">
        <v>11.062857142857142</v>
      </c>
      <c r="HS65" s="35">
        <v>9.3048780487804876</v>
      </c>
      <c r="HT65" s="35">
        <v>94.3</v>
      </c>
      <c r="HU65" s="35">
        <v>94.4</v>
      </c>
      <c r="HV65" s="35">
        <v>5.4290718038528896</v>
      </c>
      <c r="HW65" s="35">
        <v>26.619964973730298</v>
      </c>
      <c r="HX65" s="35">
        <v>85.02066115702479</v>
      </c>
      <c r="HY65" s="35">
        <v>43.026859504132233</v>
      </c>
      <c r="HZ65" s="35">
        <v>20.041322314049587</v>
      </c>
      <c r="IA65" s="35">
        <v>88.24</v>
      </c>
      <c r="IB65" s="35">
        <v>100</v>
      </c>
      <c r="IC65" s="35">
        <v>100</v>
      </c>
      <c r="ID65" s="35">
        <v>98.421052631578945</v>
      </c>
      <c r="IE65" s="35">
        <v>88.24</v>
      </c>
      <c r="IF65" s="35">
        <v>79.268289999999993</v>
      </c>
      <c r="IG65" s="35">
        <v>79.268289999999993</v>
      </c>
      <c r="IH65" s="35">
        <v>56.380085899999997</v>
      </c>
      <c r="II65" s="35">
        <v>57.857026753571553</v>
      </c>
      <c r="IJ65" s="35">
        <v>71</v>
      </c>
      <c r="IK65" s="26">
        <v>4614</v>
      </c>
      <c r="IL65" s="35">
        <v>1.6316443707825264E-2</v>
      </c>
      <c r="IM65" s="35">
        <v>-0.91693209729815384</v>
      </c>
      <c r="IN65" s="35">
        <v>-0.71750881316098702</v>
      </c>
      <c r="IO65" s="35">
        <v>-1</v>
      </c>
      <c r="IP65" s="35">
        <v>-0.27659574468085107</v>
      </c>
      <c r="IQ65" s="35">
        <v>42.558524000000006</v>
      </c>
      <c r="IR65" s="35">
        <v>44.45862799999999</v>
      </c>
      <c r="IS65" s="35">
        <v>262.46241199999901</v>
      </c>
      <c r="IT65" s="35">
        <v>138.32749999999999</v>
      </c>
      <c r="IU65" s="35">
        <v>115.59499999999998</v>
      </c>
    </row>
    <row r="66" spans="1:255">
      <c r="A66" s="34" t="s">
        <v>286</v>
      </c>
      <c r="B66" s="34" t="s">
        <v>98</v>
      </c>
      <c r="C66" s="35">
        <v>51.639117445769159</v>
      </c>
      <c r="D66" s="35" t="s">
        <v>567</v>
      </c>
      <c r="E66" s="35">
        <v>50.445331557643414</v>
      </c>
      <c r="F66" s="35">
        <v>58.474132540873889</v>
      </c>
      <c r="G66" s="35">
        <v>50.858695021468172</v>
      </c>
      <c r="H66" s="35">
        <v>78.624446873382936</v>
      </c>
      <c r="I66" s="35">
        <v>46.560055583940326</v>
      </c>
      <c r="J66" s="35">
        <v>24.872043097306197</v>
      </c>
      <c r="K66" s="35">
        <v>83.328836944536349</v>
      </c>
      <c r="L66" s="35">
        <v>46.352809348180365</v>
      </c>
      <c r="M66" s="35">
        <v>35.056306306306304</v>
      </c>
      <c r="N66" s="35">
        <v>40.881808369252859</v>
      </c>
      <c r="O66" s="35">
        <v>32.091999315855283</v>
      </c>
      <c r="P66" s="35">
        <v>64.960229061729322</v>
      </c>
      <c r="Q66" s="35">
        <v>17.662231848853981</v>
      </c>
      <c r="R66" s="35">
        <v>70.856834972812436</v>
      </c>
      <c r="S66" s="35">
        <v>87.525035638428577</v>
      </c>
      <c r="T66" s="35">
        <v>57.852427703400565</v>
      </c>
      <c r="U66" s="35">
        <v>57.817478818708459</v>
      </c>
      <c r="V66" s="35">
        <v>90.424949344098948</v>
      </c>
      <c r="W66" s="35">
        <v>14.958237242322255</v>
      </c>
      <c r="X66" s="35">
        <v>25.884217043362778</v>
      </c>
      <c r="Y66" s="35">
        <v>65.208592658848417</v>
      </c>
      <c r="Z66" s="35">
        <v>78.624446873382936</v>
      </c>
      <c r="AA66" s="35">
        <v>31.870349095084745</v>
      </c>
      <c r="AB66" s="35">
        <v>6.5454931307037185</v>
      </c>
      <c r="AC66" s="35">
        <v>51.306311599982045</v>
      </c>
      <c r="AD66" s="35">
        <v>71.940368370196921</v>
      </c>
      <c r="AE66" s="35">
        <v>37.948671037719095</v>
      </c>
      <c r="AF66" s="35">
        <v>79.749140269955404</v>
      </c>
      <c r="AG66" s="35">
        <v>50.901721010759658</v>
      </c>
      <c r="AH66" s="35">
        <v>8.0538690035105756</v>
      </c>
      <c r="AI66" s="35">
        <v>15.660539277648358</v>
      </c>
      <c r="AJ66" s="35">
        <v>72.914620309477229</v>
      </c>
      <c r="AK66" s="35">
        <v>100</v>
      </c>
      <c r="AL66" s="35">
        <v>84.007194817778327</v>
      </c>
      <c r="AM66" s="35">
        <v>72.135296173345864</v>
      </c>
      <c r="AN66" s="35">
        <v>77.211123212325859</v>
      </c>
      <c r="AO66" s="35">
        <v>93.704787154290798</v>
      </c>
      <c r="AP66" s="35">
        <v>63.672852070781396</v>
      </c>
      <c r="AQ66" s="35">
        <v>54.277480575107873</v>
      </c>
      <c r="AR66" s="35">
        <v>55.340677580256525</v>
      </c>
      <c r="AS66" s="35">
        <v>25.139703181422657</v>
      </c>
      <c r="AT66" s="35">
        <v>33.333333333333329</v>
      </c>
      <c r="AU66" s="35">
        <v>35.22522522522523</v>
      </c>
      <c r="AV66" s="35">
        <v>4.9999999999999991</v>
      </c>
      <c r="AW66" s="35">
        <v>0</v>
      </c>
      <c r="AX66" s="35">
        <v>100</v>
      </c>
      <c r="AY66" s="35">
        <v>100</v>
      </c>
      <c r="AZ66" s="35">
        <v>65.150256926587403</v>
      </c>
      <c r="BA66" s="35">
        <v>4.864848340481374</v>
      </c>
      <c r="BB66" s="35">
        <v>34.39393657919554</v>
      </c>
      <c r="BC66" s="35">
        <v>0</v>
      </c>
      <c r="BD66" s="35">
        <v>17.67242008086642</v>
      </c>
      <c r="BE66" s="35">
        <v>27.987434921536142</v>
      </c>
      <c r="BF66" s="35">
        <v>50.616142945163276</v>
      </c>
      <c r="BG66" s="35">
        <v>80.176526717557252</v>
      </c>
      <c r="BH66" s="35">
        <v>29.664389529360047</v>
      </c>
      <c r="BI66" s="35">
        <v>50</v>
      </c>
      <c r="BJ66" s="35">
        <v>100</v>
      </c>
      <c r="BK66" s="35">
        <v>35.827956989247312</v>
      </c>
      <c r="BL66" s="35">
        <v>18.386591776668034</v>
      </c>
      <c r="BM66" s="35">
        <v>0</v>
      </c>
      <c r="BN66" s="35">
        <v>16.434378629500578</v>
      </c>
      <c r="BO66" s="35">
        <v>75.815384615384616</v>
      </c>
      <c r="BP66" s="35">
        <v>53.997613365155125</v>
      </c>
      <c r="BQ66" s="35">
        <v>54.568313377983323</v>
      </c>
      <c r="BR66" s="35">
        <v>99.046028532726652</v>
      </c>
      <c r="BS66" s="35">
        <v>81.424788149297783</v>
      </c>
      <c r="BT66" s="35">
        <v>96.221014891061913</v>
      </c>
      <c r="BU66" s="35">
        <v>95.69092243366353</v>
      </c>
      <c r="BV66" s="35">
        <v>95.186896299546405</v>
      </c>
      <c r="BW66" s="35">
        <v>69.101556418573267</v>
      </c>
      <c r="BX66" s="35">
        <v>100</v>
      </c>
      <c r="BY66" s="35">
        <v>70.58697438462363</v>
      </c>
      <c r="BZ66" s="35">
        <v>2.9703087255780458</v>
      </c>
      <c r="CA66" s="35">
        <v>74.419534967145523</v>
      </c>
      <c r="CB66" s="35">
        <v>25.331368408041023</v>
      </c>
      <c r="CC66" s="35">
        <v>77.736002887255694</v>
      </c>
      <c r="CD66" s="35">
        <v>44.906357490550739</v>
      </c>
      <c r="CE66" s="35">
        <v>33.212168991821137</v>
      </c>
      <c r="CF66" s="35">
        <v>91.299440167436586</v>
      </c>
      <c r="CG66" s="35">
        <v>94.081351623325048</v>
      </c>
      <c r="CH66" s="35">
        <v>96.011956102075189</v>
      </c>
      <c r="CI66" s="35">
        <v>81.045414572111525</v>
      </c>
      <c r="CJ66" s="35">
        <v>92.252435525692306</v>
      </c>
      <c r="CK66" s="35">
        <v>75.558901178041822</v>
      </c>
      <c r="CL66" s="35">
        <v>100</v>
      </c>
      <c r="CM66" s="35">
        <v>88.185692330218075</v>
      </c>
      <c r="CN66" s="35">
        <v>96.263843421327564</v>
      </c>
      <c r="CO66" s="35">
        <v>9.5907663578595947</v>
      </c>
      <c r="CP66" s="35">
        <v>10.283945369107169</v>
      </c>
      <c r="CQ66" s="35">
        <v>25</v>
      </c>
      <c r="CR66" s="35">
        <v>41.985849860538316</v>
      </c>
      <c r="CS66" s="35">
        <v>21.360484574347531</v>
      </c>
      <c r="CT66" s="35">
        <v>14.306316695202495</v>
      </c>
      <c r="CU66" s="35">
        <v>66.800761726211746</v>
      </c>
      <c r="CV66" s="35">
        <v>30.100334448160531</v>
      </c>
      <c r="CW66" s="35">
        <v>74.468391517877564</v>
      </c>
      <c r="CX66" s="35">
        <v>89.46488294314382</v>
      </c>
      <c r="CY66" s="35">
        <v>94.531407926137376</v>
      </c>
      <c r="CZ66" s="35">
        <v>69.777777777777843</v>
      </c>
      <c r="DA66" s="35">
        <v>71.564154916233576</v>
      </c>
      <c r="DB66" s="35">
        <v>31.478488392804721</v>
      </c>
      <c r="DC66" s="35">
        <v>32.262209797364768</v>
      </c>
      <c r="DD66" s="35">
        <v>6.1971888817401597</v>
      </c>
      <c r="DE66" s="35">
        <v>10.734209920276824</v>
      </c>
      <c r="DF66" s="35">
        <v>0</v>
      </c>
      <c r="DG66" s="35">
        <v>9.25057372079789</v>
      </c>
      <c r="DH66" s="35">
        <v>81.444940207728393</v>
      </c>
      <c r="DI66" s="35">
        <v>27.598041820260015</v>
      </c>
      <c r="DJ66" s="35">
        <v>44.982797304992737</v>
      </c>
      <c r="DK66" s="35">
        <v>51.199467066947037</v>
      </c>
      <c r="DL66" s="35">
        <v>83.090370043431292</v>
      </c>
      <c r="DM66" s="35">
        <v>89.226351854254887</v>
      </c>
      <c r="DN66" s="35">
        <v>65.225933202357567</v>
      </c>
      <c r="DO66" s="35">
        <v>50.21881838074399</v>
      </c>
      <c r="DP66" s="35">
        <v>40.199890875899385</v>
      </c>
      <c r="DQ66" s="35">
        <v>36.15569381280833</v>
      </c>
      <c r="DR66" s="35">
        <v>57.778209338723507</v>
      </c>
      <c r="DS66" s="35">
        <v>55.609561161164244</v>
      </c>
      <c r="DT66" s="35">
        <v>0</v>
      </c>
      <c r="DU66" s="35">
        <v>63.615999999999985</v>
      </c>
      <c r="DV66" s="35">
        <v>75.619834710743689</v>
      </c>
      <c r="DW66" s="35">
        <v>100</v>
      </c>
      <c r="DX66" s="35">
        <v>89.090511800323696</v>
      </c>
      <c r="DY66" s="35">
        <v>70.419354838709666</v>
      </c>
      <c r="DZ66" s="35">
        <v>61.363633822314199</v>
      </c>
      <c r="EA66" s="35">
        <v>64.516128605619159</v>
      </c>
      <c r="EB66" s="35">
        <v>20.638645212201038</v>
      </c>
      <c r="EC66" s="35">
        <v>24.282623225240755</v>
      </c>
      <c r="ED66" s="35">
        <v>67.5</v>
      </c>
      <c r="EE66" s="35">
        <v>67.109295199182839</v>
      </c>
      <c r="EF66" s="35">
        <v>25.80600869202036</v>
      </c>
      <c r="EG66" s="35">
        <v>11.057127631143715</v>
      </c>
      <c r="EH66" s="35">
        <v>2.4913944502157532</v>
      </c>
      <c r="EI66" s="35">
        <v>0.71107992846409607</v>
      </c>
      <c r="EJ66" s="35">
        <v>0.203734315708957</v>
      </c>
      <c r="EK66" s="35">
        <v>2.8825068603342712</v>
      </c>
      <c r="EL66" s="35">
        <v>5.5837676094297075</v>
      </c>
      <c r="EM66" s="35">
        <v>1.3310838401859653</v>
      </c>
      <c r="EN66" s="35">
        <v>0</v>
      </c>
      <c r="EO66" s="35">
        <v>68.505338078291842</v>
      </c>
      <c r="EP66" s="35">
        <v>13.876682547758916</v>
      </c>
      <c r="EQ66" s="35">
        <v>4.6255608492529721</v>
      </c>
      <c r="ER66" s="35">
        <v>161.89462972385402</v>
      </c>
      <c r="ES66" s="35">
        <v>212.7757990656367</v>
      </c>
      <c r="ET66" s="35">
        <v>32.378925944770806</v>
      </c>
      <c r="EU66" s="35">
        <v>23.127804246264859</v>
      </c>
      <c r="EV66" s="35">
        <v>71.650737794059808</v>
      </c>
      <c r="EW66" s="35">
        <v>-4.2974252816004963</v>
      </c>
      <c r="EX66" s="35">
        <v>54.205489066713298</v>
      </c>
      <c r="EY66" s="35">
        <v>0.77303916367515768</v>
      </c>
      <c r="EZ66" s="35">
        <v>33.333333333333336</v>
      </c>
      <c r="FA66" s="35">
        <v>42.480000000000004</v>
      </c>
      <c r="FB66" s="35">
        <v>24</v>
      </c>
      <c r="FC66" s="35">
        <v>25</v>
      </c>
      <c r="FD66" s="35">
        <v>100</v>
      </c>
      <c r="FE66" s="35">
        <v>100</v>
      </c>
      <c r="FF66" s="35">
        <v>63.3986765708364</v>
      </c>
      <c r="FG66" s="35">
        <v>3.7912285813193973</v>
      </c>
      <c r="FH66" s="35">
        <v>24.249543891802688</v>
      </c>
      <c r="FI66" s="35">
        <v>0</v>
      </c>
      <c r="FJ66" s="35">
        <v>26717.895046024332</v>
      </c>
      <c r="FK66" s="35">
        <v>68532.804847587773</v>
      </c>
      <c r="FL66" s="35">
        <v>50.71</v>
      </c>
      <c r="FM66" s="35">
        <v>83.38</v>
      </c>
      <c r="FN66" s="35">
        <v>-39.07</v>
      </c>
      <c r="FO66" s="35">
        <v>0</v>
      </c>
      <c r="FP66" s="35">
        <v>1</v>
      </c>
      <c r="FQ66" s="35">
        <v>52.18</v>
      </c>
      <c r="FR66" s="26">
        <v>3358555.1010452961</v>
      </c>
      <c r="FS66" s="35">
        <v>0</v>
      </c>
      <c r="FT66" s="31">
        <v>1.1614401858304297</v>
      </c>
      <c r="FU66" s="35">
        <v>81.599999999999994</v>
      </c>
      <c r="FV66" s="35">
        <v>77.5</v>
      </c>
      <c r="FW66" s="35">
        <v>185.66573431666899</v>
      </c>
      <c r="FX66" s="26">
        <v>59229</v>
      </c>
      <c r="FY66" s="35">
        <v>91.470867852777403</v>
      </c>
      <c r="FZ66" s="35">
        <v>98.628276517723748</v>
      </c>
      <c r="GA66" s="35">
        <v>99.402417492869759</v>
      </c>
      <c r="GB66" s="35">
        <v>98.180089637376071</v>
      </c>
      <c r="GC66" s="35">
        <v>78.011680021730271</v>
      </c>
      <c r="GD66" s="35">
        <v>100</v>
      </c>
      <c r="GE66" s="35">
        <v>70.58697438462363</v>
      </c>
      <c r="GF66" s="35">
        <v>941.05855960035149</v>
      </c>
      <c r="GG66" s="35">
        <v>73.304084135401638</v>
      </c>
      <c r="GH66" s="35">
        <v>65.062270172869745</v>
      </c>
      <c r="GI66" s="35">
        <v>84.969042877170693</v>
      </c>
      <c r="GJ66" s="35">
        <v>44.906357490550739</v>
      </c>
      <c r="GK66" s="35">
        <v>56.707957204948165</v>
      </c>
      <c r="GL66" s="35">
        <v>97.983255679675622</v>
      </c>
      <c r="GM66" s="35">
        <v>98.237235733242898</v>
      </c>
      <c r="GN66" s="35">
        <v>97.062059555404829</v>
      </c>
      <c r="GO66" s="35">
        <v>91.800042684824874</v>
      </c>
      <c r="GP66" s="35">
        <v>95.800302513967594</v>
      </c>
      <c r="GQ66" s="35">
        <v>95.029552978272037</v>
      </c>
      <c r="GR66" s="35">
        <v>100</v>
      </c>
      <c r="GS66" s="35">
        <v>92.575241906653886</v>
      </c>
      <c r="GT66" s="35">
        <v>99.252758274824473</v>
      </c>
      <c r="GU66" s="35">
        <v>25.560233600434607</v>
      </c>
      <c r="GV66" s="35">
        <v>-45.685425685425685</v>
      </c>
      <c r="GW66" s="35">
        <v>7</v>
      </c>
      <c r="GX66" s="35">
        <v>71.533342387613743</v>
      </c>
      <c r="GY66" s="35">
        <v>17.302729865543938</v>
      </c>
      <c r="GZ66" s="35">
        <v>20.806736384625832</v>
      </c>
      <c r="HA66" s="35">
        <v>64.320785597381345</v>
      </c>
      <c r="HB66" s="35">
        <v>26.086956521739129</v>
      </c>
      <c r="HC66" s="35">
        <v>9.3911111111111119</v>
      </c>
      <c r="HD66" s="35">
        <v>93.478260869565219</v>
      </c>
      <c r="HE66" s="35">
        <v>83.085992774148082</v>
      </c>
      <c r="HF66" s="35">
        <v>7.4074074074074074</v>
      </c>
      <c r="HG66" s="35">
        <v>70.621468926553675</v>
      </c>
      <c r="HH66" s="35">
        <v>5.3636073932441048</v>
      </c>
      <c r="HI66" s="35">
        <v>38.788801488623868</v>
      </c>
      <c r="HJ66" s="35">
        <v>30.953027423296227</v>
      </c>
      <c r="HK66" s="35">
        <v>16.834102633722509</v>
      </c>
      <c r="HL66" s="35">
        <v>0</v>
      </c>
      <c r="HM66" s="35">
        <v>77.654086342655447</v>
      </c>
      <c r="HN66" s="35">
        <v>12.489818083084442</v>
      </c>
      <c r="HO66" s="35">
        <v>17.377138202552267</v>
      </c>
      <c r="HP66" s="35">
        <v>51.045343469997285</v>
      </c>
      <c r="HQ66" s="35">
        <v>69.78007059462395</v>
      </c>
      <c r="HR66" s="35">
        <v>10.039408866995075</v>
      </c>
      <c r="HS66" s="35">
        <v>8.5071770334928232</v>
      </c>
      <c r="HT66" s="35">
        <v>99.5</v>
      </c>
      <c r="HU66" s="35">
        <v>109.9</v>
      </c>
      <c r="HV66" s="35">
        <v>31.908396946564888</v>
      </c>
      <c r="HW66" s="35">
        <v>41.374045801526712</v>
      </c>
      <c r="HX66" s="35">
        <v>83.071638861629054</v>
      </c>
      <c r="HY66" s="35">
        <v>65.014720314033369</v>
      </c>
      <c r="HZ66" s="35">
        <v>0</v>
      </c>
      <c r="IA66" s="35">
        <v>88.63</v>
      </c>
      <c r="IB66" s="35">
        <v>98.82</v>
      </c>
      <c r="IC66" s="35">
        <v>100</v>
      </c>
      <c r="ID66" s="35">
        <v>97.907949790794973</v>
      </c>
      <c r="IE66" s="35">
        <v>88.24</v>
      </c>
      <c r="IF66" s="35">
        <v>79.268289999999993</v>
      </c>
      <c r="IG66" s="35">
        <v>73.170729999999992</v>
      </c>
      <c r="IH66" s="35">
        <v>57.535364399999999</v>
      </c>
      <c r="II66" s="35">
        <v>58.774394008662256</v>
      </c>
      <c r="IJ66" s="35">
        <v>69</v>
      </c>
      <c r="IK66" s="26">
        <v>4334</v>
      </c>
      <c r="IL66" s="35">
        <v>1.2863803680981596</v>
      </c>
      <c r="IM66" s="35">
        <v>-0.3185489792921134</v>
      </c>
      <c r="IN66" s="35">
        <v>-0.66622428666224287</v>
      </c>
      <c r="IO66" s="35">
        <v>-0.43775100401606426</v>
      </c>
      <c r="IP66" s="35">
        <v>-0.93333333333333335</v>
      </c>
      <c r="IQ66" s="35">
        <v>30.665893999999899</v>
      </c>
      <c r="IR66" s="35">
        <v>50.447622000000003</v>
      </c>
      <c r="IS66" s="35">
        <v>7.8292479999999998</v>
      </c>
      <c r="IT66" s="35">
        <v>138.32749999999999</v>
      </c>
      <c r="IU66" s="35">
        <v>115.59499999999998</v>
      </c>
    </row>
    <row r="67" spans="1:255">
      <c r="A67" s="34" t="s">
        <v>256</v>
      </c>
      <c r="B67" s="34" t="s">
        <v>42</v>
      </c>
      <c r="C67" s="35">
        <v>47.380980470619086</v>
      </c>
      <c r="D67" s="35" t="s">
        <v>568</v>
      </c>
      <c r="E67" s="35">
        <v>51.701644551233116</v>
      </c>
      <c r="F67" s="35">
        <v>37.258518213799761</v>
      </c>
      <c r="G67" s="35">
        <v>52.102860823588159</v>
      </c>
      <c r="H67" s="35">
        <v>82.075101579054675</v>
      </c>
      <c r="I67" s="35">
        <v>39.47802802521749</v>
      </c>
      <c r="J67" s="35">
        <v>21.669729630821323</v>
      </c>
      <c r="K67" s="35">
        <v>95.814971543945006</v>
      </c>
      <c r="L67" s="35">
        <v>57.717390943026913</v>
      </c>
      <c r="M67" s="35">
        <v>42.224099099099099</v>
      </c>
      <c r="N67" s="35">
        <v>41.721258762260241</v>
      </c>
      <c r="O67" s="35">
        <v>35.476932518361451</v>
      </c>
      <c r="P67" s="35">
        <v>37.25521444070602</v>
      </c>
      <c r="Q67" s="35">
        <v>7.1822634339095162</v>
      </c>
      <c r="R67" s="35">
        <v>68.600945103132773</v>
      </c>
      <c r="S67" s="35">
        <v>72.085436220628097</v>
      </c>
      <c r="T67" s="35">
        <v>1.1654280975286366</v>
      </c>
      <c r="U67" s="35">
        <v>51.950277158635238</v>
      </c>
      <c r="V67" s="35">
        <v>85.784591318080857</v>
      </c>
      <c r="W67" s="35">
        <v>30.70048658869824</v>
      </c>
      <c r="X67" s="35">
        <v>38.388685896181499</v>
      </c>
      <c r="Y67" s="35">
        <v>53.690263156344955</v>
      </c>
      <c r="Z67" s="35">
        <v>82.075101579054675</v>
      </c>
      <c r="AA67" s="35">
        <v>50.404556702159653</v>
      </c>
      <c r="AB67" s="35">
        <v>12.717790549073069</v>
      </c>
      <c r="AC67" s="35">
        <v>25.422973277373906</v>
      </c>
      <c r="AD67" s="35">
        <v>71.333626332555795</v>
      </c>
      <c r="AE67" s="35">
        <v>24.928381655510314</v>
      </c>
      <c r="AF67" s="35">
        <v>52.060839634632153</v>
      </c>
      <c r="AG67" s="35">
        <v>39.05190094860798</v>
      </c>
      <c r="AH67" s="35">
        <v>2.405388125570036</v>
      </c>
      <c r="AI67" s="35">
        <v>23.551899818285953</v>
      </c>
      <c r="AJ67" s="35">
        <v>100</v>
      </c>
      <c r="AK67" s="35">
        <v>97.312916057272886</v>
      </c>
      <c r="AL67" s="35">
        <v>94.774683609410758</v>
      </c>
      <c r="AM67" s="35">
        <v>89.751823120972105</v>
      </c>
      <c r="AN67" s="35">
        <v>100</v>
      </c>
      <c r="AO67" s="35">
        <v>93.050406476014288</v>
      </c>
      <c r="AP67" s="35">
        <v>59.044638816237992</v>
      </c>
      <c r="AQ67" s="35">
        <v>53.635771604463386</v>
      </c>
      <c r="AR67" s="35">
        <v>34.079100254274117</v>
      </c>
      <c r="AS67" s="35">
        <v>41.827444040159044</v>
      </c>
      <c r="AT67" s="35">
        <v>100</v>
      </c>
      <c r="AU67" s="35">
        <v>48.896396396396405</v>
      </c>
      <c r="AV67" s="35">
        <v>20</v>
      </c>
      <c r="AW67" s="35">
        <v>0</v>
      </c>
      <c r="AX67" s="35">
        <v>100</v>
      </c>
      <c r="AY67" s="35">
        <v>100</v>
      </c>
      <c r="AZ67" s="35">
        <v>42.338570133726456</v>
      </c>
      <c r="BA67" s="35">
        <v>24.079708713570518</v>
      </c>
      <c r="BB67" s="35">
        <v>38.60316023531427</v>
      </c>
      <c r="BC67" s="35">
        <v>3.5848547286899262</v>
      </c>
      <c r="BD67" s="35">
        <v>23.979710283951459</v>
      </c>
      <c r="BE67" s="35">
        <v>40.214488380190183</v>
      </c>
      <c r="BF67" s="35">
        <v>42.236598890942709</v>
      </c>
      <c r="BG67" s="35">
        <v>19.394083969465651</v>
      </c>
      <c r="BH67" s="35">
        <v>65.814018985289806</v>
      </c>
      <c r="BI67" s="35">
        <v>63.812754808068625</v>
      </c>
      <c r="BJ67" s="35">
        <v>0</v>
      </c>
      <c r="BK67" s="35">
        <v>13.577060931899634</v>
      </c>
      <c r="BL67" s="35">
        <v>11.859840457352821</v>
      </c>
      <c r="BM67" s="35">
        <v>0</v>
      </c>
      <c r="BN67" s="35">
        <v>3.2921523463856119</v>
      </c>
      <c r="BO67" s="35">
        <v>69.538461538461533</v>
      </c>
      <c r="BP67" s="35">
        <v>38.782816229116946</v>
      </c>
      <c r="BQ67" s="35">
        <v>66.360060169340329</v>
      </c>
      <c r="BR67" s="35">
        <v>99.722442475612283</v>
      </c>
      <c r="BS67" s="35">
        <v>79.810416202535905</v>
      </c>
      <c r="BT67" s="35">
        <v>89.973612386744563</v>
      </c>
      <c r="BU67" s="35">
        <v>93.677627576504108</v>
      </c>
      <c r="BV67" s="35">
        <v>79.102144056341658</v>
      </c>
      <c r="BW67" s="35">
        <v>17.863380881014237</v>
      </c>
      <c r="BX67" s="35">
        <v>0</v>
      </c>
      <c r="BY67" s="35">
        <v>0</v>
      </c>
      <c r="BZ67" s="35">
        <v>3.4962842925859099</v>
      </c>
      <c r="CA67" s="35">
        <v>48.097964636027626</v>
      </c>
      <c r="CB67" s="35">
        <v>0</v>
      </c>
      <c r="CC67" s="35">
        <v>56.584929581993627</v>
      </c>
      <c r="CD67" s="35">
        <v>80</v>
      </c>
      <c r="CE67" s="35">
        <v>63.268389525905178</v>
      </c>
      <c r="CF67" s="35">
        <v>63.750379207885032</v>
      </c>
      <c r="CG67" s="35">
        <v>100</v>
      </c>
      <c r="CH67" s="35">
        <v>100</v>
      </c>
      <c r="CI67" s="35">
        <v>85.840671229446983</v>
      </c>
      <c r="CJ67" s="35">
        <v>96.742306004171013</v>
      </c>
      <c r="CK67" s="35">
        <v>63.152273139858195</v>
      </c>
      <c r="CL67" s="35">
        <v>100</v>
      </c>
      <c r="CM67" s="35">
        <v>75.932877100493428</v>
      </c>
      <c r="CN67" s="35">
        <v>64.60860307067729</v>
      </c>
      <c r="CO67" s="35">
        <v>12.2247487632931</v>
      </c>
      <c r="CP67" s="35">
        <v>63.210044336134949</v>
      </c>
      <c r="CQ67" s="35">
        <v>16.666666666666664</v>
      </c>
      <c r="CR67" s="35">
        <v>91.149068317195287</v>
      </c>
      <c r="CS67" s="35">
        <v>21.080561008809827</v>
      </c>
      <c r="CT67" s="35">
        <v>2.9364283625393575</v>
      </c>
      <c r="CU67" s="35">
        <v>44.120258823564122</v>
      </c>
      <c r="CV67" s="35">
        <v>2.3076923076923075</v>
      </c>
      <c r="CW67" s="35">
        <v>87.71771687873877</v>
      </c>
      <c r="CX67" s="35">
        <v>80.615384615384613</v>
      </c>
      <c r="CY67" s="35">
        <v>87.309964374076273</v>
      </c>
      <c r="CZ67" s="35">
        <v>100</v>
      </c>
      <c r="DA67" s="35">
        <v>58.915340363087765</v>
      </c>
      <c r="DB67" s="35">
        <v>64.583100181505657</v>
      </c>
      <c r="DC67" s="35">
        <v>36.226013222813641</v>
      </c>
      <c r="DD67" s="35">
        <v>11.379065179470354</v>
      </c>
      <c r="DE67" s="35">
        <v>31.554295086013607</v>
      </c>
      <c r="DF67" s="35">
        <v>0</v>
      </c>
      <c r="DG67" s="35">
        <v>7.9378019308083134</v>
      </c>
      <c r="DH67" s="35">
        <v>45.04846887915469</v>
      </c>
      <c r="DI67" s="35">
        <v>9.075448504664271</v>
      </c>
      <c r="DJ67" s="35">
        <v>21.297228679539259</v>
      </c>
      <c r="DK67" s="35">
        <v>26.270747046137394</v>
      </c>
      <c r="DL67" s="35">
        <v>91.388767129864661</v>
      </c>
      <c r="DM67" s="35">
        <v>100</v>
      </c>
      <c r="DN67" s="35">
        <v>24.36149312377211</v>
      </c>
      <c r="DO67" s="35">
        <v>69.584245076586427</v>
      </c>
      <c r="DP67" s="35">
        <v>0</v>
      </c>
      <c r="DQ67" s="35">
        <v>43.032272873596803</v>
      </c>
      <c r="DR67" s="35">
        <v>50.767338714952956</v>
      </c>
      <c r="DS67" s="35">
        <v>30.842296689001802</v>
      </c>
      <c r="DT67" s="35">
        <v>0</v>
      </c>
      <c r="DU67" s="35">
        <v>52.928000000000019</v>
      </c>
      <c r="DV67" s="35">
        <v>69.628099173553764</v>
      </c>
      <c r="DW67" s="35">
        <v>0</v>
      </c>
      <c r="DX67" s="35">
        <v>79.199711902832703</v>
      </c>
      <c r="DY67" s="35">
        <v>58.548387096774213</v>
      </c>
      <c r="DZ67" s="35">
        <v>43.181830888428948</v>
      </c>
      <c r="EA67" s="35">
        <v>32.258070915712466</v>
      </c>
      <c r="EB67" s="35">
        <v>4.6612406868326675</v>
      </c>
      <c r="EC67" s="35">
        <v>59.800150841123227</v>
      </c>
      <c r="ED67" s="35">
        <v>47.5</v>
      </c>
      <c r="EE67" s="35">
        <v>46.91011235955056</v>
      </c>
      <c r="EF67" s="35">
        <v>0.16927980090184519</v>
      </c>
      <c r="EG67" s="35">
        <v>6.8648740122160001</v>
      </c>
      <c r="EH67" s="35">
        <v>6.7210123180490577E-2</v>
      </c>
      <c r="EI67" s="35">
        <v>0</v>
      </c>
      <c r="EJ67" s="35">
        <v>4.9255766915518437</v>
      </c>
      <c r="EK67" s="35">
        <v>1.9056235927707288</v>
      </c>
      <c r="EL67" s="35">
        <v>2.616903526144144</v>
      </c>
      <c r="EM67" s="35">
        <v>0.81896844185160833</v>
      </c>
      <c r="EN67" s="35">
        <v>33.812230497843991</v>
      </c>
      <c r="EO67" s="35">
        <v>78.605773032819314</v>
      </c>
      <c r="EP67" s="35">
        <v>0</v>
      </c>
      <c r="EQ67" s="35">
        <v>25.531914893617021</v>
      </c>
      <c r="ER67" s="35">
        <v>76.595744680851055</v>
      </c>
      <c r="ES67" s="35">
        <v>102.12765957446808</v>
      </c>
      <c r="ET67" s="35">
        <v>0</v>
      </c>
      <c r="EU67" s="35">
        <v>25.531914893617021</v>
      </c>
      <c r="EV67" s="35">
        <v>70.240800786945471</v>
      </c>
      <c r="EW67" s="35">
        <v>-4.3735985185144841</v>
      </c>
      <c r="EX67" s="35">
        <v>40.46344269246331</v>
      </c>
      <c r="EY67" s="35">
        <v>4.5212461606714029</v>
      </c>
      <c r="EZ67" s="35">
        <v>100</v>
      </c>
      <c r="FA67" s="35">
        <v>54.620000000000005</v>
      </c>
      <c r="FB67" s="35">
        <v>36</v>
      </c>
      <c r="FC67" s="35">
        <v>25</v>
      </c>
      <c r="FD67" s="35">
        <v>100</v>
      </c>
      <c r="FE67" s="35">
        <v>100</v>
      </c>
      <c r="FF67" s="35">
        <v>41.200287473991352</v>
      </c>
      <c r="FG67" s="35">
        <v>18.765575721051363</v>
      </c>
      <c r="FH67" s="35">
        <v>27.217269135013353</v>
      </c>
      <c r="FI67" s="35">
        <v>3.0504751200000007</v>
      </c>
      <c r="FJ67" s="35">
        <v>34356.684060425527</v>
      </c>
      <c r="FK67" s="35">
        <v>94981.030912340429</v>
      </c>
      <c r="FL67" s="35">
        <v>58.87</v>
      </c>
      <c r="FM67" s="35">
        <v>32.42</v>
      </c>
      <c r="FN67" s="35">
        <v>11.74</v>
      </c>
      <c r="FO67" s="35">
        <v>11.73505822968734</v>
      </c>
      <c r="FP67" s="35">
        <v>0</v>
      </c>
      <c r="FQ67" s="35">
        <v>36.659999999999997</v>
      </c>
      <c r="FR67" s="26">
        <v>2459238.5738814827</v>
      </c>
      <c r="FS67" s="35">
        <v>0</v>
      </c>
      <c r="FT67" s="31">
        <v>0.23266094320746378</v>
      </c>
      <c r="FU67" s="35">
        <v>102</v>
      </c>
      <c r="FV67" s="35">
        <v>103</v>
      </c>
      <c r="FW67" s="35">
        <v>166.08220877969501</v>
      </c>
      <c r="FX67" s="26">
        <v>20629</v>
      </c>
      <c r="FY67" s="35">
        <v>90.772481803240197</v>
      </c>
      <c r="FZ67" s="35">
        <v>96.947640291148161</v>
      </c>
      <c r="GA67" s="35">
        <v>99.131251467480624</v>
      </c>
      <c r="GB67" s="35">
        <v>94.552711904202866</v>
      </c>
      <c r="GC67" s="35">
        <v>41.606010800657437</v>
      </c>
      <c r="GD67" s="35">
        <v>0</v>
      </c>
      <c r="GE67" s="35">
        <v>0</v>
      </c>
      <c r="GF67" s="35">
        <v>1107.6990859574469</v>
      </c>
      <c r="GG67" s="35">
        <v>55.403533043127538</v>
      </c>
      <c r="GH67" s="35">
        <v>53.209628886659978</v>
      </c>
      <c r="GI67" s="35">
        <v>81.414497851540318</v>
      </c>
      <c r="GJ67" s="35">
        <v>80</v>
      </c>
      <c r="GK67" s="35">
        <v>76.19047619047619</v>
      </c>
      <c r="GL67" s="35">
        <v>92.138114209827364</v>
      </c>
      <c r="GM67" s="35">
        <v>100</v>
      </c>
      <c r="GN67" s="35">
        <v>100</v>
      </c>
      <c r="GO67" s="35">
        <v>93.874522237809771</v>
      </c>
      <c r="GP67" s="35">
        <v>97.873164949393626</v>
      </c>
      <c r="GQ67" s="35">
        <v>92.506487717119597</v>
      </c>
      <c r="GR67" s="35">
        <v>100</v>
      </c>
      <c r="GS67" s="35">
        <v>86.914314371686487</v>
      </c>
      <c r="GT67" s="35">
        <v>92.921622008883787</v>
      </c>
      <c r="GU67" s="35">
        <v>29.678328246067153</v>
      </c>
      <c r="GV67" s="35">
        <v>25.771144278606968</v>
      </c>
      <c r="GW67" s="35">
        <v>5</v>
      </c>
      <c r="GX67" s="35">
        <v>92.721296078891754</v>
      </c>
      <c r="GY67" s="35">
        <v>17.163653439774595</v>
      </c>
      <c r="GZ67" s="35">
        <v>14.158253111058933</v>
      </c>
      <c r="HA67" s="35">
        <v>45.617173524150267</v>
      </c>
      <c r="HB67" s="35">
        <v>2</v>
      </c>
      <c r="HC67" s="35">
        <v>6.475920679886686</v>
      </c>
      <c r="HD67" s="35">
        <v>88</v>
      </c>
      <c r="HE67" s="35">
        <v>80.558487530926698</v>
      </c>
      <c r="HF67" s="35">
        <v>0</v>
      </c>
      <c r="HG67" s="35">
        <v>63.054187192118221</v>
      </c>
      <c r="HH67" s="35">
        <v>6.8042478354978355</v>
      </c>
      <c r="HI67" s="35">
        <v>40.368486181768183</v>
      </c>
      <c r="HJ67" s="35">
        <v>56.834884860362571</v>
      </c>
      <c r="HK67" s="35">
        <v>49.485546300832929</v>
      </c>
      <c r="HL67" s="35">
        <v>0</v>
      </c>
      <c r="HM67" s="35">
        <v>66.634002939735424</v>
      </c>
      <c r="HN67" s="35">
        <v>7.3493385595296425</v>
      </c>
      <c r="HO67" s="35">
        <v>7.3493385595296425</v>
      </c>
      <c r="HP67" s="35">
        <v>29.39735423811857</v>
      </c>
      <c r="HQ67" s="35">
        <v>37.726604605585493</v>
      </c>
      <c r="HR67" s="35">
        <v>9.101694915254237</v>
      </c>
      <c r="HS67" s="35">
        <v>6.8911564625850339</v>
      </c>
      <c r="HT67" s="35">
        <v>78.7</v>
      </c>
      <c r="HU67" s="35">
        <v>127.6</v>
      </c>
      <c r="HV67" s="35">
        <v>0</v>
      </c>
      <c r="HW67" s="35">
        <v>47.292418772563174</v>
      </c>
      <c r="HX67" s="35">
        <v>80.260707635009311</v>
      </c>
      <c r="HY67" s="35">
        <v>45.530726256983236</v>
      </c>
      <c r="HZ67" s="35">
        <v>0</v>
      </c>
      <c r="IA67" s="35">
        <v>85.29</v>
      </c>
      <c r="IB67" s="35">
        <v>98.53</v>
      </c>
      <c r="IC67" s="35">
        <v>97.058823529411768</v>
      </c>
      <c r="ID67" s="35">
        <v>96.402877697841731</v>
      </c>
      <c r="IE67" s="35">
        <v>84.56</v>
      </c>
      <c r="IF67" s="35">
        <v>69.512200000000007</v>
      </c>
      <c r="IG67" s="35">
        <v>48.78049</v>
      </c>
      <c r="IH67" s="35">
        <v>49.481770499999996</v>
      </c>
      <c r="II67" s="35">
        <v>78.112512438656992</v>
      </c>
      <c r="IJ67" s="35">
        <v>61</v>
      </c>
      <c r="IK67" s="26">
        <v>3543</v>
      </c>
      <c r="IL67" s="35">
        <v>1.3011191852755529E-2</v>
      </c>
      <c r="IM67" s="35">
        <v>-0.57087552114353779</v>
      </c>
      <c r="IN67" s="35">
        <v>-0.9909957627118644</v>
      </c>
      <c r="IO67" s="35">
        <v>-1</v>
      </c>
      <c r="IP67" s="35">
        <v>0.61176470588235299</v>
      </c>
      <c r="IQ67" s="35">
        <v>21.974233999999999</v>
      </c>
      <c r="IR67" s="35">
        <v>28.557039</v>
      </c>
      <c r="IS67" s="35">
        <v>4.9265730000000003</v>
      </c>
      <c r="IT67" s="35">
        <v>121.07649999999998</v>
      </c>
      <c r="IU67" s="35">
        <v>109.20899999999999</v>
      </c>
    </row>
    <row r="68" spans="1:255">
      <c r="A68" s="34" t="s">
        <v>245</v>
      </c>
      <c r="B68" s="34" t="s">
        <v>31</v>
      </c>
      <c r="C68" s="35">
        <v>45.890112846633819</v>
      </c>
      <c r="D68" s="35" t="s">
        <v>568</v>
      </c>
      <c r="E68" s="35">
        <v>46.831231016968637</v>
      </c>
      <c r="F68" s="35">
        <v>61.957221613957401</v>
      </c>
      <c r="G68" s="35">
        <v>52.179958371357124</v>
      </c>
      <c r="H68" s="35">
        <v>69.302825520814025</v>
      </c>
      <c r="I68" s="35">
        <v>19.257422635607231</v>
      </c>
      <c r="J68" s="35">
        <v>25.81201792109848</v>
      </c>
      <c r="K68" s="35">
        <v>79.13143621681445</v>
      </c>
      <c r="L68" s="35">
        <v>32.492849517984688</v>
      </c>
      <c r="M68" s="35">
        <v>46.817008548852122</v>
      </c>
      <c r="N68" s="35">
        <v>31.441061955770085</v>
      </c>
      <c r="O68" s="35">
        <v>28.343925565148027</v>
      </c>
      <c r="P68" s="35">
        <v>62.761104297242433</v>
      </c>
      <c r="Q68" s="35">
        <v>38.676721878300555</v>
      </c>
      <c r="R68" s="35">
        <v>78.172776610681993</v>
      </c>
      <c r="S68" s="35">
        <v>53.804622307998997</v>
      </c>
      <c r="T68" s="35">
        <v>77.17476565884806</v>
      </c>
      <c r="U68" s="35">
        <v>76.827826593387144</v>
      </c>
      <c r="V68" s="35">
        <v>85.638530222498062</v>
      </c>
      <c r="W68" s="35">
        <v>12.336695446750088</v>
      </c>
      <c r="X68" s="35">
        <v>34.879426843976397</v>
      </c>
      <c r="Y68" s="35">
        <v>51.21731275017396</v>
      </c>
      <c r="Z68" s="35">
        <v>69.302825520814025</v>
      </c>
      <c r="AA68" s="35">
        <v>17.224806974532754</v>
      </c>
      <c r="AB68" s="35">
        <v>1.6130087843742484</v>
      </c>
      <c r="AC68" s="35">
        <v>10.484912661881285</v>
      </c>
      <c r="AD68" s="35">
        <v>30.518587389011849</v>
      </c>
      <c r="AE68" s="35">
        <v>23.653994487372753</v>
      </c>
      <c r="AF68" s="35">
        <v>32.0492255164705</v>
      </c>
      <c r="AG68" s="35">
        <v>52.178043996946208</v>
      </c>
      <c r="AH68" s="35">
        <v>8.9699452034588436</v>
      </c>
      <c r="AI68" s="35">
        <v>16.288064562890376</v>
      </c>
      <c r="AJ68" s="35">
        <v>48.633259838015448</v>
      </c>
      <c r="AK68" s="35">
        <v>91.896706932492805</v>
      </c>
      <c r="AL68" s="35">
        <v>79.765601915766567</v>
      </c>
      <c r="AM68" s="35">
        <v>74.886438592619825</v>
      </c>
      <c r="AN68" s="35">
        <v>86.769837553701606</v>
      </c>
      <c r="AO68" s="35">
        <v>92.836772468290491</v>
      </c>
      <c r="AP68" s="35">
        <v>33.719190970857696</v>
      </c>
      <c r="AQ68" s="35">
        <v>0</v>
      </c>
      <c r="AR68" s="35">
        <v>54.830624252082103</v>
      </c>
      <c r="AS68" s="35">
        <v>40.581099033650304</v>
      </c>
      <c r="AT68" s="35">
        <v>33.333333333333329</v>
      </c>
      <c r="AU68" s="35">
        <v>63.963963963963963</v>
      </c>
      <c r="AV68" s="35">
        <v>0</v>
      </c>
      <c r="AW68" s="35">
        <v>42.857142857142854</v>
      </c>
      <c r="AX68" s="35">
        <v>80.44692737430168</v>
      </c>
      <c r="AY68" s="35">
        <v>66.666666666666657</v>
      </c>
      <c r="AZ68" s="35">
        <v>31.328814790071348</v>
      </c>
      <c r="BA68" s="35">
        <v>20.606668086798134</v>
      </c>
      <c r="BB68" s="35">
        <v>38.60316023531427</v>
      </c>
      <c r="BC68" s="35">
        <v>0</v>
      </c>
      <c r="BD68" s="35">
        <v>16.560886716964117</v>
      </c>
      <c r="BE68" s="35">
        <v>36.934640235206203</v>
      </c>
      <c r="BF68" s="35">
        <v>31.536249743273771</v>
      </c>
      <c r="BG68" s="35">
        <v>42.771946564885496</v>
      </c>
      <c r="BH68" s="35">
        <v>58.272470624084228</v>
      </c>
      <c r="BI68" s="35">
        <v>50</v>
      </c>
      <c r="BJ68" s="35">
        <v>100</v>
      </c>
      <c r="BK68" s="35">
        <v>24.387096774193552</v>
      </c>
      <c r="BL68" s="35">
        <v>19.806900375205721</v>
      </c>
      <c r="BM68" s="35">
        <v>100</v>
      </c>
      <c r="BN68" s="35">
        <v>10.512890363802965</v>
      </c>
      <c r="BO68" s="35">
        <v>79.169230769230765</v>
      </c>
      <c r="BP68" s="35">
        <v>44.39140811455848</v>
      </c>
      <c r="BQ68" s="35">
        <v>89.130467558938733</v>
      </c>
      <c r="BR68" s="35">
        <v>100</v>
      </c>
      <c r="BS68" s="35">
        <v>74.309975118525628</v>
      </c>
      <c r="BT68" s="35">
        <v>64.23823072794147</v>
      </c>
      <c r="BU68" s="35">
        <v>63.960890149531238</v>
      </c>
      <c r="BV68" s="35">
        <v>16.080491688083736</v>
      </c>
      <c r="BW68" s="35">
        <v>50.433523855912952</v>
      </c>
      <c r="BX68" s="35">
        <v>100</v>
      </c>
      <c r="BY68" s="35">
        <v>95.878923344783772</v>
      </c>
      <c r="BZ68" s="35">
        <v>35.645373631760414</v>
      </c>
      <c r="CA68" s="35">
        <v>87.835824814060089</v>
      </c>
      <c r="CB68" s="35">
        <v>93.161305693839523</v>
      </c>
      <c r="CC68" s="35">
        <v>77.207118959573563</v>
      </c>
      <c r="CD68" s="35">
        <v>17.978322337417531</v>
      </c>
      <c r="CE68" s="35">
        <v>87.774774196088828</v>
      </c>
      <c r="CF68" s="35">
        <v>97.009613559343421</v>
      </c>
      <c r="CG68" s="35">
        <v>92.579200850537774</v>
      </c>
      <c r="CH68" s="35">
        <v>95.380757803410361</v>
      </c>
      <c r="CI68" s="35">
        <v>41.674476246374596</v>
      </c>
      <c r="CJ68" s="35">
        <v>100</v>
      </c>
      <c r="CK68" s="35">
        <v>79.036692443741416</v>
      </c>
      <c r="CL68" s="35">
        <v>87.654320987654302</v>
      </c>
      <c r="CM68" s="35">
        <v>91.147449510717095</v>
      </c>
      <c r="CN68" s="35">
        <v>97.635343937549095</v>
      </c>
      <c r="CO68" s="35">
        <v>3.6327553098995748</v>
      </c>
      <c r="CP68" s="35">
        <v>16.710664363684025</v>
      </c>
      <c r="CQ68" s="35">
        <v>16.666666666666664</v>
      </c>
      <c r="CR68" s="35">
        <v>74.129439858089228</v>
      </c>
      <c r="CS68" s="35">
        <v>10.670622665556277</v>
      </c>
      <c r="CT68" s="35">
        <v>19.838218008283686</v>
      </c>
      <c r="CU68" s="35">
        <v>36.515211609610922</v>
      </c>
      <c r="CV68" s="35">
        <v>24.03846153846154</v>
      </c>
      <c r="CW68" s="35">
        <v>64.507885544931099</v>
      </c>
      <c r="CX68" s="35">
        <v>79.807692307692307</v>
      </c>
      <c r="CY68" s="35">
        <v>87.994186448532005</v>
      </c>
      <c r="CZ68" s="35">
        <v>70.926365795724394</v>
      </c>
      <c r="DA68" s="35">
        <v>48.987924318185655</v>
      </c>
      <c r="DB68" s="35">
        <v>20.416532776582986</v>
      </c>
      <c r="DC68" s="35">
        <v>14.03308117248252</v>
      </c>
      <c r="DD68" s="35">
        <v>1.2233912897884309</v>
      </c>
      <c r="DE68" s="35">
        <v>3.296880683068685</v>
      </c>
      <c r="DF68" s="35">
        <v>0</v>
      </c>
      <c r="DG68" s="35">
        <v>1.9317631646398774</v>
      </c>
      <c r="DH68" s="35">
        <v>21.300649140121667</v>
      </c>
      <c r="DI68" s="35">
        <v>6.7870825300371624</v>
      </c>
      <c r="DJ68" s="35">
        <v>5.5897476696720956</v>
      </c>
      <c r="DK68" s="35">
        <v>8.2621713076942189</v>
      </c>
      <c r="DL68" s="35">
        <v>11.378062214761572</v>
      </c>
      <c r="DM68" s="35">
        <v>82.152310865336503</v>
      </c>
      <c r="DN68" s="35">
        <v>4.9115913555992137</v>
      </c>
      <c r="DO68" s="35">
        <v>23.632385120350101</v>
      </c>
      <c r="DP68" s="35">
        <v>0</v>
      </c>
      <c r="DQ68" s="35">
        <v>11.708413539846592</v>
      </c>
      <c r="DR68" s="35">
        <v>77.457913983132713</v>
      </c>
      <c r="DS68" s="35">
        <v>29.103644913884462</v>
      </c>
      <c r="DT68" s="35">
        <v>0</v>
      </c>
      <c r="DU68" s="35">
        <v>30.4</v>
      </c>
      <c r="DV68" s="35">
        <v>92.768595041322428</v>
      </c>
      <c r="DW68" s="35">
        <v>4.561403508772008</v>
      </c>
      <c r="DX68" s="35">
        <v>0</v>
      </c>
      <c r="DY68" s="35">
        <v>32.516129032258057</v>
      </c>
      <c r="DZ68" s="35">
        <v>70.454544607438066</v>
      </c>
      <c r="EA68" s="35">
        <v>46.774199521331639</v>
      </c>
      <c r="EB68" s="35">
        <v>13.221378619852958</v>
      </c>
      <c r="EC68" s="35">
        <v>41.525189241226229</v>
      </c>
      <c r="ED68" s="35">
        <v>70</v>
      </c>
      <c r="EE68" s="35">
        <v>71.0929519918284</v>
      </c>
      <c r="EF68" s="35">
        <v>4.8848639421209407E-2</v>
      </c>
      <c r="EG68" s="35">
        <v>30.611255412540011</v>
      </c>
      <c r="EH68" s="35">
        <v>12.895729987808528</v>
      </c>
      <c r="EI68" s="35">
        <v>1.2938919775244762</v>
      </c>
      <c r="EJ68" s="35">
        <v>0</v>
      </c>
      <c r="EK68" s="35">
        <v>5.1753970990407838</v>
      </c>
      <c r="EL68" s="35">
        <v>3.449701508826799</v>
      </c>
      <c r="EM68" s="35">
        <v>4.3098861282924483</v>
      </c>
      <c r="EN68" s="35">
        <v>0</v>
      </c>
      <c r="EO68" s="35">
        <v>68.505338078291842</v>
      </c>
      <c r="EP68" s="35">
        <v>26.316778826271662</v>
      </c>
      <c r="EQ68" s="35">
        <v>67.671716981841413</v>
      </c>
      <c r="ER68" s="35">
        <v>195.49607128087521</v>
      </c>
      <c r="ES68" s="35">
        <v>195.49607128087521</v>
      </c>
      <c r="ET68" s="35">
        <v>18.797699161622617</v>
      </c>
      <c r="EU68" s="35">
        <v>26.316778826271662</v>
      </c>
      <c r="EV68" s="35">
        <v>62.525666635792682</v>
      </c>
      <c r="EW68" s="35">
        <v>-10.740363710199503</v>
      </c>
      <c r="EX68" s="35">
        <v>53.875825073226423</v>
      </c>
      <c r="EY68" s="35">
        <v>4.2413065862489177</v>
      </c>
      <c r="EZ68" s="35">
        <v>33.333333333333336</v>
      </c>
      <c r="FA68" s="35">
        <v>68</v>
      </c>
      <c r="FB68" s="35">
        <v>20</v>
      </c>
      <c r="FC68" s="35">
        <v>57.142857142857139</v>
      </c>
      <c r="FD68" s="35">
        <v>82.543640897755608</v>
      </c>
      <c r="FE68" s="35">
        <v>75</v>
      </c>
      <c r="FF68" s="35">
        <v>30.486532055605934</v>
      </c>
      <c r="FG68" s="35">
        <v>16.058997845079997</v>
      </c>
      <c r="FH68" s="35">
        <v>27.217269135013353</v>
      </c>
      <c r="FI68" s="35">
        <v>0</v>
      </c>
      <c r="FJ68" s="35">
        <v>25371.711728636416</v>
      </c>
      <c r="FK68" s="35">
        <v>87886.421774502815</v>
      </c>
      <c r="FL68" s="35">
        <v>69.290000000000006</v>
      </c>
      <c r="FM68" s="35">
        <v>52.02</v>
      </c>
      <c r="FN68" s="35">
        <v>1.1399999999999999</v>
      </c>
      <c r="FO68" s="35">
        <v>0</v>
      </c>
      <c r="FP68" s="35">
        <v>1</v>
      </c>
      <c r="FQ68" s="35">
        <v>44.2</v>
      </c>
      <c r="FR68" s="26">
        <v>3554258.4354986502</v>
      </c>
      <c r="FS68" s="35">
        <v>1</v>
      </c>
      <c r="FT68" s="31">
        <v>0.74296044973872555</v>
      </c>
      <c r="FU68" s="35">
        <v>70.7</v>
      </c>
      <c r="FV68" s="35">
        <v>93.6</v>
      </c>
      <c r="FW68" s="35">
        <v>128.265516945</v>
      </c>
      <c r="FX68" s="26">
        <v>4790</v>
      </c>
      <c r="FY68" s="35">
        <v>88.392961193334116</v>
      </c>
      <c r="FZ68" s="35">
        <v>90.024472672182725</v>
      </c>
      <c r="GA68" s="35">
        <v>95.128772870294839</v>
      </c>
      <c r="GB68" s="35">
        <v>80.34028667987414</v>
      </c>
      <c r="GC68" s="35">
        <v>64.747698403449476</v>
      </c>
      <c r="GD68" s="35">
        <v>100</v>
      </c>
      <c r="GE68" s="35">
        <v>95.878923344783772</v>
      </c>
      <c r="GF68" s="35">
        <v>11293.231466972444</v>
      </c>
      <c r="GG68" s="35">
        <v>82.428121145820114</v>
      </c>
      <c r="GH68" s="35">
        <v>96.800149554840658</v>
      </c>
      <c r="GI68" s="35">
        <v>84.880161253664113</v>
      </c>
      <c r="GJ68" s="35">
        <v>17.978322337417531</v>
      </c>
      <c r="GK68" s="35">
        <v>92.075577381495123</v>
      </c>
      <c r="GL68" s="35">
        <v>99.194795025501733</v>
      </c>
      <c r="GM68" s="35">
        <v>97.789846813166761</v>
      </c>
      <c r="GN68" s="35">
        <v>96.597063919029807</v>
      </c>
      <c r="GO68" s="35">
        <v>74.767751740891555</v>
      </c>
      <c r="GP68" s="35">
        <v>99.377161900404758</v>
      </c>
      <c r="GQ68" s="35">
        <v>95.736811574324108</v>
      </c>
      <c r="GR68" s="35">
        <v>97.693698379087877</v>
      </c>
      <c r="GS68" s="35">
        <v>93.94360439809995</v>
      </c>
      <c r="GT68" s="35">
        <v>99.527062199255994</v>
      </c>
      <c r="GU68" s="35">
        <v>16.245192867964107</v>
      </c>
      <c r="GV68" s="35">
        <v>-37.008585630366021</v>
      </c>
      <c r="GW68" s="35">
        <v>5</v>
      </c>
      <c r="GX68" s="35">
        <v>85.386318610884516</v>
      </c>
      <c r="GY68" s="35">
        <v>11.99160936953735</v>
      </c>
      <c r="GZ68" s="35">
        <v>24.041487006176439</v>
      </c>
      <c r="HA68" s="35">
        <v>39.345625953140164</v>
      </c>
      <c r="HB68" s="35">
        <v>20.833333333333336</v>
      </c>
      <c r="HC68" s="35">
        <v>11.582677165354331</v>
      </c>
      <c r="HD68" s="35">
        <v>87.5</v>
      </c>
      <c r="HE68" s="35">
        <v>80.797965256986203</v>
      </c>
      <c r="HF68" s="35">
        <v>7.1258907363420434</v>
      </c>
      <c r="HG68" s="35">
        <v>57.115009746588697</v>
      </c>
      <c r="HH68" s="35">
        <v>4.8822152315458336</v>
      </c>
      <c r="HI68" s="35">
        <v>31.523992322456813</v>
      </c>
      <c r="HJ68" s="35">
        <v>6.1104582843713278</v>
      </c>
      <c r="HK68" s="35">
        <v>5.1703877790834305</v>
      </c>
      <c r="HL68" s="35">
        <v>0</v>
      </c>
      <c r="HM68" s="35">
        <v>16.216216216216218</v>
      </c>
      <c r="HN68" s="35">
        <v>3.9952996474735607</v>
      </c>
      <c r="HO68" s="35">
        <v>6.1104582843713278</v>
      </c>
      <c r="HP68" s="35">
        <v>15.041128084606346</v>
      </c>
      <c r="HQ68" s="35">
        <v>14.571092831962398</v>
      </c>
      <c r="HR68" s="35">
        <v>18.142857142857142</v>
      </c>
      <c r="HS68" s="35">
        <v>9.5682656826568273</v>
      </c>
      <c r="HT68" s="35">
        <v>68.8</v>
      </c>
      <c r="HU68" s="35">
        <v>85.6</v>
      </c>
      <c r="HV68" s="35">
        <v>0</v>
      </c>
      <c r="HW68" s="35">
        <v>20.333333333333332</v>
      </c>
      <c r="HX68" s="35">
        <v>90.961999315302975</v>
      </c>
      <c r="HY68" s="35">
        <v>44.162957891133175</v>
      </c>
      <c r="HZ68" s="35">
        <v>0</v>
      </c>
      <c r="IA68" s="35">
        <v>78.25</v>
      </c>
      <c r="IB68" s="35">
        <v>99.65</v>
      </c>
      <c r="IC68" s="35">
        <v>97.192982456140356</v>
      </c>
      <c r="ID68" s="35">
        <v>84.351145038167942</v>
      </c>
      <c r="IE68" s="35">
        <v>76.489999999999995</v>
      </c>
      <c r="IF68" s="35">
        <v>84.146339999999995</v>
      </c>
      <c r="IG68" s="35">
        <v>59.756100000000004</v>
      </c>
      <c r="IH68" s="35">
        <v>53.796606150000002</v>
      </c>
      <c r="II68" s="35">
        <v>68.162400608114439</v>
      </c>
      <c r="IJ68" s="35">
        <v>70</v>
      </c>
      <c r="IK68" s="26">
        <v>4490</v>
      </c>
      <c r="IL68" s="35">
        <v>7.0294096394248138E-3</v>
      </c>
      <c r="IM68" s="35">
        <v>0.85838970106916868</v>
      </c>
      <c r="IN68" s="35">
        <v>0.72765957446808516</v>
      </c>
      <c r="IO68" s="35">
        <v>2.3076923076923078E-2</v>
      </c>
      <c r="IP68" s="35">
        <v>-1</v>
      </c>
      <c r="IQ68" s="35">
        <v>51.066511999999896</v>
      </c>
      <c r="IR68" s="35">
        <v>34.701720000000002</v>
      </c>
      <c r="IS68" s="35">
        <v>24.713128000000001</v>
      </c>
      <c r="IT68" s="35">
        <v>138.32749999999999</v>
      </c>
      <c r="IU68" s="35">
        <v>115.59499999999998</v>
      </c>
    </row>
    <row r="69" spans="1:255">
      <c r="A69" s="34" t="s">
        <v>243</v>
      </c>
      <c r="B69" s="34" t="s">
        <v>29</v>
      </c>
      <c r="C69" s="35">
        <v>54.851705954079286</v>
      </c>
      <c r="D69" s="35" t="s">
        <v>567</v>
      </c>
      <c r="E69" s="35">
        <v>50.105434656833594</v>
      </c>
      <c r="F69" s="35">
        <v>71.858108750668464</v>
      </c>
      <c r="G69" s="35">
        <v>53.879481292599607</v>
      </c>
      <c r="H69" s="35">
        <v>86.776658896300134</v>
      </c>
      <c r="I69" s="35">
        <v>52.383328993522618</v>
      </c>
      <c r="J69" s="35">
        <v>14.107223134551264</v>
      </c>
      <c r="K69" s="35">
        <v>95.720801593943548</v>
      </c>
      <c r="L69" s="35">
        <v>35.512739672006091</v>
      </c>
      <c r="M69" s="35">
        <v>51.755889468878301</v>
      </c>
      <c r="N69" s="35">
        <v>31.086700754106346</v>
      </c>
      <c r="O69" s="35">
        <v>43.463995981798512</v>
      </c>
      <c r="P69" s="35">
        <v>43.092480470268725</v>
      </c>
      <c r="Q69" s="35">
        <v>41.399876368281468</v>
      </c>
      <c r="R69" s="35">
        <v>69.985280134848651</v>
      </c>
      <c r="S69" s="35">
        <v>77.660718289383695</v>
      </c>
      <c r="T69" s="35">
        <v>98.38656021016007</v>
      </c>
      <c r="U69" s="35">
        <v>68.781929987064188</v>
      </c>
      <c r="V69" s="35">
        <v>72.663122791061241</v>
      </c>
      <c r="W69" s="35">
        <v>28.103463196614669</v>
      </c>
      <c r="X69" s="35">
        <v>35.081472526945738</v>
      </c>
      <c r="Y69" s="35">
        <v>64.767417961312205</v>
      </c>
      <c r="Z69" s="35">
        <v>86.776658896300134</v>
      </c>
      <c r="AA69" s="35">
        <v>42.728864586321215</v>
      </c>
      <c r="AB69" s="35">
        <v>22.674233898101377</v>
      </c>
      <c r="AC69" s="35">
        <v>56.309754374894204</v>
      </c>
      <c r="AD69" s="35">
        <v>73.205985572463277</v>
      </c>
      <c r="AE69" s="35">
        <v>47.018187524425691</v>
      </c>
      <c r="AF69" s="35">
        <v>72.362948004929933</v>
      </c>
      <c r="AG69" s="35">
        <v>27.648518104504532</v>
      </c>
      <c r="AH69" s="35">
        <v>0.57338776372299738</v>
      </c>
      <c r="AI69" s="35">
        <v>14.099763535426261</v>
      </c>
      <c r="AJ69" s="35">
        <v>100</v>
      </c>
      <c r="AK69" s="35">
        <v>98.976780035157788</v>
      </c>
      <c r="AL69" s="35">
        <v>82.199946785212703</v>
      </c>
      <c r="AM69" s="35">
        <v>100</v>
      </c>
      <c r="AN69" s="35">
        <v>100</v>
      </c>
      <c r="AO69" s="35">
        <v>93.148082743290772</v>
      </c>
      <c r="AP69" s="35">
        <v>69.3569380506665</v>
      </c>
      <c r="AQ69" s="35">
        <v>39.32176252323837</v>
      </c>
      <c r="AR69" s="35">
        <v>38.525201221544911</v>
      </c>
      <c r="AS69" s="35">
        <v>30.35979656458067</v>
      </c>
      <c r="AT69" s="35">
        <v>0</v>
      </c>
      <c r="AU69" s="35">
        <v>78.896396396396412</v>
      </c>
      <c r="AV69" s="35">
        <v>20</v>
      </c>
      <c r="AW69" s="35">
        <v>9.5238095238095273</v>
      </c>
      <c r="AX69" s="35">
        <v>98.603351955307261</v>
      </c>
      <c r="AY69" s="35">
        <v>83.333333333333343</v>
      </c>
      <c r="AZ69" s="35">
        <v>42.067887587784675</v>
      </c>
      <c r="BA69" s="35">
        <v>2.1830848958227742</v>
      </c>
      <c r="BB69" s="35">
        <v>16.958390925139817</v>
      </c>
      <c r="BC69" s="35">
        <v>10.890807028451139</v>
      </c>
      <c r="BD69" s="35">
        <v>22.205280809078921</v>
      </c>
      <c r="BE69" s="35">
        <v>72.070461500662503</v>
      </c>
      <c r="BF69" s="35">
        <v>36.116245635654145</v>
      </c>
      <c r="BG69" s="35">
        <v>62.738549618320619</v>
      </c>
      <c r="BH69" s="35">
        <v>59.63137226275429</v>
      </c>
      <c r="BI69" s="35">
        <v>50</v>
      </c>
      <c r="BJ69" s="35">
        <v>0</v>
      </c>
      <c r="BK69" s="35">
        <v>41.949820788530467</v>
      </c>
      <c r="BL69" s="35">
        <v>19.080747002968018</v>
      </c>
      <c r="BM69" s="35">
        <v>100</v>
      </c>
      <c r="BN69" s="35">
        <v>4.5689376816273812</v>
      </c>
      <c r="BO69" s="35">
        <v>72.892307692307696</v>
      </c>
      <c r="BP69" s="35">
        <v>44.212410501193318</v>
      </c>
      <c r="BQ69" s="35">
        <v>62.878722026517131</v>
      </c>
      <c r="BR69" s="35">
        <v>99.95768031937645</v>
      </c>
      <c r="BS69" s="35">
        <v>78.171014127611798</v>
      </c>
      <c r="BT69" s="35">
        <v>90.944354163665651</v>
      </c>
      <c r="BU69" s="35">
        <v>92.667219119599579</v>
      </c>
      <c r="BV69" s="35">
        <v>80.318164127614409</v>
      </c>
      <c r="BW69" s="35">
        <v>46.202839908426988</v>
      </c>
      <c r="BX69" s="35">
        <v>100</v>
      </c>
      <c r="BY69" s="35">
        <v>100</v>
      </c>
      <c r="BZ69" s="35">
        <v>95.159680630480196</v>
      </c>
      <c r="CA69" s="35">
        <v>74.647816111530688</v>
      </c>
      <c r="CB69" s="35">
        <v>49.999999999999993</v>
      </c>
      <c r="CC69" s="35">
        <v>45.278038573483464</v>
      </c>
      <c r="CD69" s="35">
        <v>65.021659431728381</v>
      </c>
      <c r="CE69" s="35">
        <v>77.961033715543095</v>
      </c>
      <c r="CF69" s="35">
        <v>99.783032090099582</v>
      </c>
      <c r="CG69" s="35">
        <v>100</v>
      </c>
      <c r="CH69" s="35">
        <v>96.926870717473292</v>
      </c>
      <c r="CI69" s="35">
        <v>41.776609785784387</v>
      </c>
      <c r="CJ69" s="35">
        <v>72.392201771828667</v>
      </c>
      <c r="CK69" s="35">
        <v>34.651433494662761</v>
      </c>
      <c r="CL69" s="35">
        <v>86.666666666666629</v>
      </c>
      <c r="CM69" s="35">
        <v>95.680919192763696</v>
      </c>
      <c r="CN69" s="35">
        <v>53.210280699310417</v>
      </c>
      <c r="CO69" s="35">
        <v>12.190074038046426</v>
      </c>
      <c r="CP69" s="35">
        <v>63.786982218464239</v>
      </c>
      <c r="CQ69" s="35">
        <v>8.3333333333333321</v>
      </c>
      <c r="CR69" s="35">
        <v>80.92289435915842</v>
      </c>
      <c r="CS69" s="35">
        <v>15.748179549511493</v>
      </c>
      <c r="CT69" s="35">
        <v>8.5733436721673009</v>
      </c>
      <c r="CU69" s="35">
        <v>57.055324956307928</v>
      </c>
      <c r="CV69" s="35">
        <v>5.244755244755245</v>
      </c>
      <c r="CW69" s="35">
        <v>96.769591644185638</v>
      </c>
      <c r="CX69" s="35">
        <v>100</v>
      </c>
      <c r="CY69" s="35">
        <v>88.641291049706055</v>
      </c>
      <c r="CZ69" s="35">
        <v>100</v>
      </c>
      <c r="DA69" s="35">
        <v>71.688685639194361</v>
      </c>
      <c r="DB69" s="35">
        <v>54.330349379399479</v>
      </c>
      <c r="DC69" s="35">
        <v>31.127379793242945</v>
      </c>
      <c r="DD69" s="35">
        <v>11.524031389579942</v>
      </c>
      <c r="DE69" s="35">
        <v>69.424778940669185</v>
      </c>
      <c r="DF69" s="35">
        <v>0</v>
      </c>
      <c r="DG69" s="35">
        <v>9.7481252621563836</v>
      </c>
      <c r="DH69" s="35">
        <v>96.12458105717657</v>
      </c>
      <c r="DI69" s="35">
        <v>35.209637571347557</v>
      </c>
      <c r="DJ69" s="35">
        <v>50.591973268076408</v>
      </c>
      <c r="DK69" s="35">
        <v>43.312825602976311</v>
      </c>
      <c r="DL69" s="35">
        <v>94.529132915044514</v>
      </c>
      <c r="DM69" s="35">
        <v>78.385131067921137</v>
      </c>
      <c r="DN69" s="35">
        <v>37.524557956778011</v>
      </c>
      <c r="DO69" s="35">
        <v>82.385120350109418</v>
      </c>
      <c r="DP69" s="35">
        <v>0</v>
      </c>
      <c r="DQ69" s="35">
        <v>82.227026386708914</v>
      </c>
      <c r="DR69" s="35">
        <v>87.366847761618928</v>
      </c>
      <c r="DS69" s="35">
        <v>65.497063473800608</v>
      </c>
      <c r="DT69" s="35">
        <v>0</v>
      </c>
      <c r="DU69" s="35">
        <v>100</v>
      </c>
      <c r="DV69" s="35">
        <v>0</v>
      </c>
      <c r="DW69" s="35">
        <v>100</v>
      </c>
      <c r="DX69" s="35">
        <v>74.266352927875431</v>
      </c>
      <c r="DY69" s="35">
        <v>87.548387096774192</v>
      </c>
      <c r="DZ69" s="35">
        <v>22.727286280990871</v>
      </c>
      <c r="EA69" s="35">
        <v>24.193556493235796</v>
      </c>
      <c r="EB69" s="35">
        <v>2.4190854479188779</v>
      </c>
      <c r="EC69" s="35">
        <v>63.974571620407694</v>
      </c>
      <c r="ED69" s="35">
        <v>27.500000000000004</v>
      </c>
      <c r="EE69" s="35">
        <v>25.076608784473954</v>
      </c>
      <c r="EF69" s="35">
        <v>0.36933236471429542</v>
      </c>
      <c r="EG69" s="35">
        <v>2.0885588196298674</v>
      </c>
      <c r="EH69" s="35">
        <v>0.1545494051207271</v>
      </c>
      <c r="EI69" s="35">
        <v>0</v>
      </c>
      <c r="EJ69" s="35">
        <v>0.2544982291500964</v>
      </c>
      <c r="EK69" s="35">
        <v>0.64773693095755203</v>
      </c>
      <c r="EL69" s="35">
        <v>1.3408640593588226</v>
      </c>
      <c r="EM69" s="35">
        <v>4.878608523083576E-3</v>
      </c>
      <c r="EN69" s="35">
        <v>0</v>
      </c>
      <c r="EO69" s="35">
        <v>68.505338078291842</v>
      </c>
      <c r="EP69" s="35">
        <v>0</v>
      </c>
      <c r="EQ69" s="35">
        <v>12.586532410320956</v>
      </c>
      <c r="ER69" s="35">
        <v>176.21145374449341</v>
      </c>
      <c r="ES69" s="35">
        <v>37.759597230962868</v>
      </c>
      <c r="ET69" s="35">
        <v>0</v>
      </c>
      <c r="EU69" s="35">
        <v>25.173064820641912</v>
      </c>
      <c r="EV69" s="35">
        <v>73.382335439607459</v>
      </c>
      <c r="EW69" s="35">
        <v>-6.0727245317258394</v>
      </c>
      <c r="EX69" s="35">
        <v>43.337101816622848</v>
      </c>
      <c r="EY69" s="35">
        <v>1.9455160561050562</v>
      </c>
      <c r="EZ69" s="35">
        <v>0</v>
      </c>
      <c r="FA69" s="35">
        <v>81.260000000000005</v>
      </c>
      <c r="FB69" s="35">
        <v>36</v>
      </c>
      <c r="FC69" s="35">
        <v>32.142857142857146</v>
      </c>
      <c r="FD69" s="35">
        <v>98.753117206982537</v>
      </c>
      <c r="FE69" s="35">
        <v>87.5</v>
      </c>
      <c r="FF69" s="35">
        <v>40.936882293519531</v>
      </c>
      <c r="FG69" s="35">
        <v>1.7013015151199999</v>
      </c>
      <c r="FH69" s="35">
        <v>11.956562289013355</v>
      </c>
      <c r="FI69" s="35">
        <v>9.2673590400000005</v>
      </c>
      <c r="FJ69" s="35">
        <v>32207.664125865322</v>
      </c>
      <c r="FK69" s="35">
        <v>163888.39125487729</v>
      </c>
      <c r="FL69" s="35">
        <v>64.83</v>
      </c>
      <c r="FM69" s="35">
        <v>68.760000000000005</v>
      </c>
      <c r="FN69" s="35">
        <v>3.05</v>
      </c>
      <c r="FO69" s="35">
        <v>0</v>
      </c>
      <c r="FP69" s="35">
        <v>0</v>
      </c>
      <c r="FQ69" s="35">
        <v>56.45</v>
      </c>
      <c r="FR69" s="26">
        <v>3454202.2671294804</v>
      </c>
      <c r="FS69" s="35">
        <v>1</v>
      </c>
      <c r="FT69" s="31">
        <v>0.32289312237649342</v>
      </c>
      <c r="FU69" s="35">
        <v>91.1</v>
      </c>
      <c r="FV69" s="35">
        <v>93.9</v>
      </c>
      <c r="FW69" s="35">
        <v>171.86395389593099</v>
      </c>
      <c r="FX69" s="26">
        <v>7205</v>
      </c>
      <c r="FY69" s="35">
        <v>90.063267584666917</v>
      </c>
      <c r="FZ69" s="35">
        <v>97.20878302940082</v>
      </c>
      <c r="GA69" s="35">
        <v>98.995161890584299</v>
      </c>
      <c r="GB69" s="35">
        <v>94.826944547822848</v>
      </c>
      <c r="GC69" s="35">
        <v>61.741719389653888</v>
      </c>
      <c r="GD69" s="35">
        <v>100</v>
      </c>
      <c r="GE69" s="35">
        <v>100</v>
      </c>
      <c r="GF69" s="35">
        <v>30148.661388294528</v>
      </c>
      <c r="GG69" s="35">
        <v>73.459331646741731</v>
      </c>
      <c r="GH69" s="35">
        <v>76.604814443329985</v>
      </c>
      <c r="GI69" s="35">
        <v>79.514317533993705</v>
      </c>
      <c r="GJ69" s="35">
        <v>65.021659431728381</v>
      </c>
      <c r="GK69" s="35">
        <v>85.714285714285708</v>
      </c>
      <c r="GL69" s="35">
        <v>99.783236994219649</v>
      </c>
      <c r="GM69" s="35">
        <v>100</v>
      </c>
      <c r="GN69" s="35">
        <v>97.736065338873757</v>
      </c>
      <c r="GO69" s="35">
        <v>74.811935807422273</v>
      </c>
      <c r="GP69" s="35">
        <v>86.631322539045712</v>
      </c>
      <c r="GQ69" s="35">
        <v>86.710434333302942</v>
      </c>
      <c r="GR69" s="35">
        <v>97.509194249414904</v>
      </c>
      <c r="GS69" s="35">
        <v>96.038114343029093</v>
      </c>
      <c r="GT69" s="35">
        <v>90.641925777331991</v>
      </c>
      <c r="GU69" s="35">
        <v>29.624116114625977</v>
      </c>
      <c r="GV69" s="35">
        <v>26.550079491255964</v>
      </c>
      <c r="GW69" s="35">
        <v>3</v>
      </c>
      <c r="GX69" s="35">
        <v>88.314104949758104</v>
      </c>
      <c r="GY69" s="35">
        <v>14.514328247115744</v>
      </c>
      <c r="GZ69" s="35">
        <v>17.454410122813545</v>
      </c>
      <c r="HA69" s="35">
        <v>56.284153005464475</v>
      </c>
      <c r="HB69" s="35">
        <v>4.5454545454545459</v>
      </c>
      <c r="HC69" s="35">
        <v>4.4842767295597481</v>
      </c>
      <c r="HD69" s="35">
        <v>100</v>
      </c>
      <c r="HE69" s="35">
        <v>81.024451867397119</v>
      </c>
      <c r="HF69" s="35">
        <v>0</v>
      </c>
      <c r="HG69" s="35">
        <v>70.695970695970701</v>
      </c>
      <c r="HH69" s="35">
        <v>6.3580705009276439</v>
      </c>
      <c r="HI69" s="35">
        <v>38.336540517425696</v>
      </c>
      <c r="HJ69" s="35">
        <v>57.558945908460473</v>
      </c>
      <c r="HK69" s="35">
        <v>108.87656033287101</v>
      </c>
      <c r="HL69" s="35">
        <v>0</v>
      </c>
      <c r="HM69" s="35">
        <v>81.830790568654649</v>
      </c>
      <c r="HN69" s="35">
        <v>14.563106796116505</v>
      </c>
      <c r="HO69" s="35">
        <v>21.497919556171983</v>
      </c>
      <c r="HP69" s="35">
        <v>56.171983356449381</v>
      </c>
      <c r="HQ69" s="35">
        <v>59.639389736477114</v>
      </c>
      <c r="HR69" s="35">
        <v>8.7468354430379751</v>
      </c>
      <c r="HS69" s="35">
        <v>10.133333333333333</v>
      </c>
      <c r="HT69" s="35">
        <v>85.4</v>
      </c>
      <c r="HU69" s="35">
        <v>139.30000000000001</v>
      </c>
      <c r="HV69" s="35">
        <v>0</v>
      </c>
      <c r="HW69" s="35">
        <v>81.025641025641022</v>
      </c>
      <c r="HX69" s="35">
        <v>94.93487698986975</v>
      </c>
      <c r="HY69" s="35">
        <v>72.793053545586105</v>
      </c>
      <c r="HZ69" s="35">
        <v>0</v>
      </c>
      <c r="IA69" s="35">
        <v>100</v>
      </c>
      <c r="IB69" s="35">
        <v>95.16</v>
      </c>
      <c r="IC69" s="35">
        <v>100</v>
      </c>
      <c r="ID69" s="35">
        <v>95.652173913043484</v>
      </c>
      <c r="IE69" s="35">
        <v>93.55</v>
      </c>
      <c r="IF69" s="35">
        <v>58.536589999999997</v>
      </c>
      <c r="IG69" s="35">
        <v>42.682929999999999</v>
      </c>
      <c r="IH69" s="35">
        <v>48.351586449999999</v>
      </c>
      <c r="II69" s="35">
        <v>80.385346411772176</v>
      </c>
      <c r="IJ69" s="35">
        <v>53</v>
      </c>
      <c r="IK69" s="26">
        <v>2688</v>
      </c>
      <c r="IL69" s="35">
        <v>2.2947746920664064E-2</v>
      </c>
      <c r="IM69" s="35">
        <v>-0.8583560041697389</v>
      </c>
      <c r="IN69" s="35">
        <v>-0.97929479294792943</v>
      </c>
      <c r="IO69" s="35">
        <v>-1</v>
      </c>
      <c r="IP69" s="35">
        <v>-0.91672218520986004</v>
      </c>
      <c r="IQ69" s="35">
        <v>10.7823919999999</v>
      </c>
      <c r="IR69" s="35">
        <v>19.141964000000002</v>
      </c>
      <c r="IS69" s="35">
        <v>0.31230399999999997</v>
      </c>
      <c r="IT69" s="35">
        <v>138.32749999999999</v>
      </c>
      <c r="IU69" s="35">
        <v>115.59499999999998</v>
      </c>
    </row>
    <row r="70" spans="1:255">
      <c r="A70" s="34" t="s">
        <v>268</v>
      </c>
      <c r="B70" s="34" t="s">
        <v>54</v>
      </c>
      <c r="C70" s="35">
        <v>55.536489920978546</v>
      </c>
      <c r="D70" s="35" t="s">
        <v>567</v>
      </c>
      <c r="E70" s="35">
        <v>47.559791886060275</v>
      </c>
      <c r="F70" s="35">
        <v>69.002411513089484</v>
      </c>
      <c r="G70" s="35">
        <v>58.487087707736137</v>
      </c>
      <c r="H70" s="35">
        <v>54.615181379068055</v>
      </c>
      <c r="I70" s="35">
        <v>51.057594454781189</v>
      </c>
      <c r="J70" s="35">
        <v>52.496872585136146</v>
      </c>
      <c r="K70" s="35">
        <v>69.30751961322737</v>
      </c>
      <c r="L70" s="35">
        <v>63.435242367877919</v>
      </c>
      <c r="M70" s="35">
        <v>50.025699582263826</v>
      </c>
      <c r="N70" s="35">
        <v>22.012649485061075</v>
      </c>
      <c r="O70" s="35">
        <v>34.777366306738003</v>
      </c>
      <c r="P70" s="35">
        <v>45.800273961193504</v>
      </c>
      <c r="Q70" s="35">
        <v>43.462172776060292</v>
      </c>
      <c r="R70" s="35">
        <v>77.1946918636568</v>
      </c>
      <c r="S70" s="35">
        <v>84.984599524531617</v>
      </c>
      <c r="T70" s="35">
        <v>70.368181888109277</v>
      </c>
      <c r="U70" s="35">
        <v>73.658058887257567</v>
      </c>
      <c r="V70" s="35">
        <v>91.040545722673869</v>
      </c>
      <c r="W70" s="35">
        <v>35.185513831090759</v>
      </c>
      <c r="X70" s="35">
        <v>39.323458289256322</v>
      </c>
      <c r="Y70" s="35">
        <v>53.227861808402224</v>
      </c>
      <c r="Z70" s="35">
        <v>54.615181379068055</v>
      </c>
      <c r="AA70" s="35">
        <v>60.099651058792183</v>
      </c>
      <c r="AB70" s="35">
        <v>50.263907754618742</v>
      </c>
      <c r="AC70" s="35">
        <v>19.845293521320503</v>
      </c>
      <c r="AD70" s="35">
        <v>56.609234986751702</v>
      </c>
      <c r="AE70" s="35">
        <v>52.159972028188598</v>
      </c>
      <c r="AF70" s="35">
        <v>67.36750737901545</v>
      </c>
      <c r="AG70" s="35">
        <v>78.507406771953526</v>
      </c>
      <c r="AH70" s="35">
        <v>37.774591202248388</v>
      </c>
      <c r="AI70" s="35">
        <v>41.208619781206515</v>
      </c>
      <c r="AJ70" s="35">
        <v>39.278770355503703</v>
      </c>
      <c r="AK70" s="35">
        <v>73.070145856139789</v>
      </c>
      <c r="AL70" s="35">
        <v>77.22843904680434</v>
      </c>
      <c r="AM70" s="35">
        <v>73.183828624775799</v>
      </c>
      <c r="AN70" s="35">
        <v>65.883999521191868</v>
      </c>
      <c r="AO70" s="35">
        <v>87.19993427494876</v>
      </c>
      <c r="AP70" s="35">
        <v>24.452328237632738</v>
      </c>
      <c r="AQ70" s="35">
        <v>67.81518167156014</v>
      </c>
      <c r="AR70" s="35">
        <v>83.14060053739513</v>
      </c>
      <c r="AS70" s="35">
        <v>75.101434726134968</v>
      </c>
      <c r="AT70" s="35">
        <v>66.666666666666657</v>
      </c>
      <c r="AU70" s="35">
        <v>62.905405405405403</v>
      </c>
      <c r="AV70" s="35">
        <v>25</v>
      </c>
      <c r="AW70" s="35">
        <v>66.666666666666657</v>
      </c>
      <c r="AX70" s="35">
        <v>45.530726256983236</v>
      </c>
      <c r="AY70" s="35">
        <v>33.333333333333329</v>
      </c>
      <c r="AZ70" s="35">
        <v>46.529770810160407</v>
      </c>
      <c r="BA70" s="35">
        <v>30.200143281811641</v>
      </c>
      <c r="BB70" s="35">
        <v>0</v>
      </c>
      <c r="BC70" s="35">
        <v>0</v>
      </c>
      <c r="BD70" s="35">
        <v>18.577565668673532</v>
      </c>
      <c r="BE70" s="35">
        <v>9.3630771003800621</v>
      </c>
      <c r="BF70" s="35">
        <v>76.391456151160412</v>
      </c>
      <c r="BG70" s="35">
        <v>74.105438931297712</v>
      </c>
      <c r="BH70" s="35">
        <v>61.018732574485504</v>
      </c>
      <c r="BI70" s="35">
        <v>48.0769243389908</v>
      </c>
      <c r="BJ70" s="35">
        <v>0</v>
      </c>
      <c r="BK70" s="35">
        <v>25.591397849462361</v>
      </c>
      <c r="BL70" s="35">
        <v>9.6157989349419299</v>
      </c>
      <c r="BM70" s="35">
        <v>100</v>
      </c>
      <c r="BN70" s="35">
        <v>38.64149431983688</v>
      </c>
      <c r="BO70" s="35">
        <v>75.015384615384619</v>
      </c>
      <c r="BP70" s="35">
        <v>99.821002386634859</v>
      </c>
      <c r="BQ70" s="35">
        <v>47.723122928847864</v>
      </c>
      <c r="BR70" s="35">
        <v>86.21925752375985</v>
      </c>
      <c r="BS70" s="35">
        <v>88.801394759807252</v>
      </c>
      <c r="BT70" s="35">
        <v>88.22461859051262</v>
      </c>
      <c r="BU70" s="35">
        <v>93.308324824388706</v>
      </c>
      <c r="BV70" s="35">
        <v>81.843682395614053</v>
      </c>
      <c r="BW70" s="35">
        <v>72.744977052335472</v>
      </c>
      <c r="BX70" s="35">
        <v>100</v>
      </c>
      <c r="BY70" s="35">
        <v>100</v>
      </c>
      <c r="BZ70" s="35">
        <v>11.104545664327862</v>
      </c>
      <c r="CA70" s="35">
        <v>71.574313686336581</v>
      </c>
      <c r="CB70" s="35">
        <v>68.33786290686318</v>
      </c>
      <c r="CC70" s="35">
        <v>85.723354996843312</v>
      </c>
      <c r="CD70" s="35">
        <v>65.280868367677684</v>
      </c>
      <c r="CE70" s="35">
        <v>69.276089908655763</v>
      </c>
      <c r="CF70" s="35">
        <v>81.755863457168914</v>
      </c>
      <c r="CG70" s="35">
        <v>97.343034004443425</v>
      </c>
      <c r="CH70" s="35">
        <v>99.175501899809888</v>
      </c>
      <c r="CI70" s="35">
        <v>78.792547040122145</v>
      </c>
      <c r="CJ70" s="35">
        <v>94.387827343121884</v>
      </c>
      <c r="CK70" s="35">
        <v>86.290607102740452</v>
      </c>
      <c r="CL70" s="35">
        <v>100</v>
      </c>
      <c r="CM70" s="35">
        <v>88.875006500638861</v>
      </c>
      <c r="CN70" s="35">
        <v>83.459841890514326</v>
      </c>
      <c r="CO70" s="35">
        <v>19.476397677172475</v>
      </c>
      <c r="CP70" s="35">
        <v>40.246810482766477</v>
      </c>
      <c r="CQ70" s="35">
        <v>45.833333333333329</v>
      </c>
      <c r="CR70" s="35">
        <v>70.460637974273865</v>
      </c>
      <c r="CS70" s="35">
        <v>22.047641976253907</v>
      </c>
      <c r="CT70" s="35">
        <v>25.462094917241206</v>
      </c>
      <c r="CU70" s="35">
        <v>62.516241911802382</v>
      </c>
      <c r="CV70" s="35">
        <v>16.949152542372879</v>
      </c>
      <c r="CW70" s="35">
        <v>60.825453040189799</v>
      </c>
      <c r="CX70" s="35">
        <v>72.620599739243801</v>
      </c>
      <c r="CY70" s="35">
        <v>90.01643209540093</v>
      </c>
      <c r="CZ70" s="35">
        <v>51.845493562231923</v>
      </c>
      <c r="DA70" s="35">
        <v>21.983618479571305</v>
      </c>
      <c r="DB70" s="35">
        <v>65.879506460424764</v>
      </c>
      <c r="DC70" s="35">
        <v>54.319795657159588</v>
      </c>
      <c r="DD70" s="35">
        <v>35.857999057104024</v>
      </c>
      <c r="DE70" s="35">
        <v>100</v>
      </c>
      <c r="DF70" s="35">
        <v>34.171641623767549</v>
      </c>
      <c r="DG70" s="35">
        <v>31.025990337603393</v>
      </c>
      <c r="DH70" s="35">
        <v>9.7287351344498774</v>
      </c>
      <c r="DI70" s="35">
        <v>16.616419649105431</v>
      </c>
      <c r="DJ70" s="35">
        <v>30.689915328855864</v>
      </c>
      <c r="DK70" s="35">
        <v>22.346103972870836</v>
      </c>
      <c r="DL70" s="35">
        <v>57.423005680194791</v>
      </c>
      <c r="DM70" s="35">
        <v>68.916992135460788</v>
      </c>
      <c r="DN70" s="35">
        <v>59.724950884086446</v>
      </c>
      <c r="DO70" s="35">
        <v>40.371991247264774</v>
      </c>
      <c r="DP70" s="35">
        <v>29.154909803141312</v>
      </c>
      <c r="DQ70" s="35">
        <v>62.520629821629392</v>
      </c>
      <c r="DR70" s="35">
        <v>88.416297432321883</v>
      </c>
      <c r="DS70" s="35">
        <v>66.175579424568468</v>
      </c>
      <c r="DT70" s="35">
        <v>14.532443659281894</v>
      </c>
      <c r="DU70" s="35">
        <v>61.823999999999977</v>
      </c>
      <c r="DV70" s="35">
        <v>90.289256198347132</v>
      </c>
      <c r="DW70" s="35">
        <v>52.399999999999757</v>
      </c>
      <c r="DX70" s="35">
        <v>66.550087148343323</v>
      </c>
      <c r="DY70" s="35">
        <v>65.774193548387089</v>
      </c>
      <c r="DZ70" s="35">
        <v>95.454553925619294</v>
      </c>
      <c r="EA70" s="35">
        <v>96.774199521331639</v>
      </c>
      <c r="EB70" s="35">
        <v>79.906052449004633</v>
      </c>
      <c r="EC70" s="35">
        <v>3.0439554712098871</v>
      </c>
      <c r="ED70" s="35">
        <v>97.5</v>
      </c>
      <c r="EE70" s="35">
        <v>98.365679264555666</v>
      </c>
      <c r="EF70" s="35">
        <v>0.64686736247898924</v>
      </c>
      <c r="EG70" s="35">
        <v>43.268548361240697</v>
      </c>
      <c r="EH70" s="35">
        <v>41.401748343111223</v>
      </c>
      <c r="EI70" s="35">
        <v>100</v>
      </c>
      <c r="EJ70" s="35">
        <v>3.5557919444110193</v>
      </c>
      <c r="EK70" s="35">
        <v>33.007088174352965</v>
      </c>
      <c r="EL70" s="35">
        <v>39.697850708965696</v>
      </c>
      <c r="EM70" s="35">
        <v>42.876489218236387</v>
      </c>
      <c r="EN70" s="35">
        <v>16.906115248921967</v>
      </c>
      <c r="EO70" s="35">
        <v>73.555555555555557</v>
      </c>
      <c r="EP70" s="35">
        <v>31.109374773914428</v>
      </c>
      <c r="EQ70" s="35">
        <v>214.14825425764349</v>
      </c>
      <c r="ER70" s="35">
        <v>215.59520192154648</v>
      </c>
      <c r="ES70" s="35">
        <v>206.19004210617703</v>
      </c>
      <c r="ET70" s="35">
        <v>48.472746740750388</v>
      </c>
      <c r="EU70" s="35">
        <v>47.025799076847392</v>
      </c>
      <c r="EV70" s="35">
        <v>59.702613334478976</v>
      </c>
      <c r="EW70" s="35">
        <v>-2.6904499079273805</v>
      </c>
      <c r="EX70" s="35">
        <v>72.173480087338291</v>
      </c>
      <c r="EY70" s="35">
        <v>11.994864415108189</v>
      </c>
      <c r="EZ70" s="35">
        <v>66.666666666666671</v>
      </c>
      <c r="FA70" s="35">
        <v>67.06</v>
      </c>
      <c r="FB70" s="35">
        <v>40</v>
      </c>
      <c r="FC70" s="35">
        <v>75</v>
      </c>
      <c r="FD70" s="35">
        <v>51.371571072319199</v>
      </c>
      <c r="FE70" s="35">
        <v>50</v>
      </c>
      <c r="FF70" s="35">
        <v>45.278806710348654</v>
      </c>
      <c r="FG70" s="35">
        <v>23.535296140108652</v>
      </c>
      <c r="FH70" s="35">
        <v>0</v>
      </c>
      <c r="FI70" s="35">
        <v>0</v>
      </c>
      <c r="FJ70" s="35">
        <v>27814.121151046864</v>
      </c>
      <c r="FK70" s="35">
        <v>28246.628981059454</v>
      </c>
      <c r="FL70" s="35">
        <v>25.61</v>
      </c>
      <c r="FM70" s="35">
        <v>78.290000000000006</v>
      </c>
      <c r="FN70" s="35">
        <v>5</v>
      </c>
      <c r="FO70" s="35">
        <v>-1.6338091261024061</v>
      </c>
      <c r="FP70" s="35">
        <v>0</v>
      </c>
      <c r="FQ70" s="35">
        <v>45.04</v>
      </c>
      <c r="FR70" s="26">
        <v>2150033.6524723279</v>
      </c>
      <c r="FS70" s="35">
        <v>1</v>
      </c>
      <c r="FT70" s="31">
        <v>2.730847655112147</v>
      </c>
      <c r="FU70" s="35">
        <v>84.2</v>
      </c>
      <c r="FV70" s="35">
        <v>0.7</v>
      </c>
      <c r="FW70" s="35">
        <v>197.03410613960801</v>
      </c>
      <c r="FX70" s="26">
        <v>791197</v>
      </c>
      <c r="FY70" s="35">
        <v>94.662027833001986</v>
      </c>
      <c r="FZ70" s="35">
        <v>96.477137176938371</v>
      </c>
      <c r="GA70" s="35">
        <v>99.081510934393634</v>
      </c>
      <c r="GB70" s="35">
        <v>95.170974155069587</v>
      </c>
      <c r="GC70" s="35">
        <v>80.600397614314119</v>
      </c>
      <c r="GD70" s="35">
        <v>100</v>
      </c>
      <c r="GE70" s="35">
        <v>100</v>
      </c>
      <c r="GF70" s="35">
        <v>3518.1621553008927</v>
      </c>
      <c r="GG70" s="35">
        <v>71.369130093327087</v>
      </c>
      <c r="GH70" s="35">
        <v>85.185168551706795</v>
      </c>
      <c r="GI70" s="35">
        <v>86.311357865130645</v>
      </c>
      <c r="GJ70" s="35">
        <v>65.280868367677684</v>
      </c>
      <c r="GK70" s="35">
        <v>80.084682936582936</v>
      </c>
      <c r="GL70" s="35">
        <v>95.958375191670356</v>
      </c>
      <c r="GM70" s="35">
        <v>99.208669882567506</v>
      </c>
      <c r="GN70" s="35">
        <v>99.392602895795392</v>
      </c>
      <c r="GO70" s="35">
        <v>90.825427984369526</v>
      </c>
      <c r="GP70" s="35">
        <v>96.786160236252201</v>
      </c>
      <c r="GQ70" s="35">
        <v>97.211998871562074</v>
      </c>
      <c r="GR70" s="35">
        <v>100</v>
      </c>
      <c r="GS70" s="35">
        <v>92.893712192414156</v>
      </c>
      <c r="GT70" s="35">
        <v>96.691922294969828</v>
      </c>
      <c r="GU70" s="35">
        <v>41.015904572564608</v>
      </c>
      <c r="GV70" s="35">
        <v>-5.2319706017455214</v>
      </c>
      <c r="GW70" s="35">
        <v>12</v>
      </c>
      <c r="GX70" s="35">
        <v>83.805168986083501</v>
      </c>
      <c r="GY70" s="35">
        <v>17.644135188866798</v>
      </c>
      <c r="GZ70" s="35">
        <v>27.330019880715707</v>
      </c>
      <c r="HA70" s="35">
        <v>60.787530762920426</v>
      </c>
      <c r="HB70" s="35">
        <v>14.689265536723164</v>
      </c>
      <c r="HC70" s="35">
        <v>12.392906494702903</v>
      </c>
      <c r="HD70" s="35">
        <v>83.050847457627114</v>
      </c>
      <c r="HE70" s="35">
        <v>81.505751233390328</v>
      </c>
      <c r="HF70" s="35">
        <v>11.802575107296137</v>
      </c>
      <c r="HG70" s="35">
        <v>40.959409594095945</v>
      </c>
      <c r="HH70" s="35">
        <v>6.8606646068807278</v>
      </c>
      <c r="HI70" s="35">
        <v>47.579356168183566</v>
      </c>
      <c r="HJ70" s="35">
        <v>179.09953195543221</v>
      </c>
      <c r="HK70" s="35">
        <v>219.81526736528187</v>
      </c>
      <c r="HL70" s="35">
        <v>40.881414902870397</v>
      </c>
      <c r="HM70" s="35">
        <v>260.44816302862114</v>
      </c>
      <c r="HN70" s="35">
        <v>2.3609327755457068</v>
      </c>
      <c r="HO70" s="35">
        <v>11.431885018431844</v>
      </c>
      <c r="HP70" s="35">
        <v>37.982023775007249</v>
      </c>
      <c r="HQ70" s="35">
        <v>32.68027999834321</v>
      </c>
      <c r="HR70" s="35">
        <v>12.939805825242718</v>
      </c>
      <c r="HS70" s="35">
        <v>11.553530751708427</v>
      </c>
      <c r="HT70" s="35">
        <v>96.7</v>
      </c>
      <c r="HU70" s="35">
        <v>100.9</v>
      </c>
      <c r="HV70" s="35">
        <v>23.141516423808348</v>
      </c>
      <c r="HW70" s="35">
        <v>64.065201284267729</v>
      </c>
      <c r="HX70" s="35">
        <v>95.355642256902769</v>
      </c>
      <c r="HY70" s="35">
        <v>73.326830732292919</v>
      </c>
      <c r="HZ70" s="35">
        <v>11.081932773109243</v>
      </c>
      <c r="IA70" s="35">
        <v>88.07</v>
      </c>
      <c r="IB70" s="35">
        <v>99.53</v>
      </c>
      <c r="IC70" s="35">
        <v>98.6</v>
      </c>
      <c r="ID70" s="35">
        <v>94.477998274374471</v>
      </c>
      <c r="IE70" s="35">
        <v>86.8</v>
      </c>
      <c r="IF70" s="35">
        <v>97.560980000000001</v>
      </c>
      <c r="IG70" s="35">
        <v>97.560980000000001</v>
      </c>
      <c r="IH70" s="35">
        <v>87.409780400000002</v>
      </c>
      <c r="II70" s="35">
        <v>47.210642253061494</v>
      </c>
      <c r="IJ70" s="35">
        <v>81</v>
      </c>
      <c r="IK70" s="26">
        <v>5558</v>
      </c>
      <c r="IL70" s="35">
        <v>3.6732832880102914E-2</v>
      </c>
      <c r="IM70" s="35">
        <v>1.6202164532786305</v>
      </c>
      <c r="IN70" s="35">
        <v>4.5466520307354559</v>
      </c>
      <c r="IO70" s="35">
        <v>516.64864864864865</v>
      </c>
      <c r="IP70" s="35">
        <v>0.16353887399463807</v>
      </c>
      <c r="IQ70" s="35">
        <v>298.69445699999977</v>
      </c>
      <c r="IR70" s="35">
        <v>302.15351299999963</v>
      </c>
      <c r="IS70" s="35">
        <v>243.30900499999979</v>
      </c>
      <c r="IT70" s="35">
        <v>129.702</v>
      </c>
      <c r="IU70" s="35">
        <v>112.402</v>
      </c>
    </row>
    <row r="71" spans="1:255">
      <c r="A71" s="34" t="s">
        <v>234</v>
      </c>
      <c r="B71" s="34" t="s">
        <v>20</v>
      </c>
      <c r="C71" s="35">
        <v>60.26738495559475</v>
      </c>
      <c r="D71" s="35" t="s">
        <v>189</v>
      </c>
      <c r="E71" s="35">
        <v>69.87852316353208</v>
      </c>
      <c r="F71" s="35">
        <v>79.676178416908556</v>
      </c>
      <c r="G71" s="35">
        <v>60.674200208585475</v>
      </c>
      <c r="H71" s="35">
        <v>76.742107075094381</v>
      </c>
      <c r="I71" s="35">
        <v>45.592845053687434</v>
      </c>
      <c r="J71" s="35">
        <v>29.040455815760563</v>
      </c>
      <c r="K71" s="35">
        <v>79.543616876777449</v>
      </c>
      <c r="L71" s="35">
        <v>63.136111128842657</v>
      </c>
      <c r="M71" s="35">
        <v>98.733108108108112</v>
      </c>
      <c r="N71" s="35">
        <v>49.821605453547221</v>
      </c>
      <c r="O71" s="35">
        <v>45.970527548812946</v>
      </c>
      <c r="P71" s="35">
        <v>82.066169865104115</v>
      </c>
      <c r="Q71" s="35">
        <v>57.523896385167596</v>
      </c>
      <c r="R71" s="35">
        <v>87.282528008027029</v>
      </c>
      <c r="S71" s="35">
        <v>92.823004505373888</v>
      </c>
      <c r="T71" s="35">
        <v>81.075284769065703</v>
      </c>
      <c r="U71" s="35">
        <v>76.948189283319977</v>
      </c>
      <c r="V71" s="35">
        <v>85.522474216502488</v>
      </c>
      <c r="W71" s="35">
        <v>34.015424148023122</v>
      </c>
      <c r="X71" s="35">
        <v>48.740272997420369</v>
      </c>
      <c r="Y71" s="35">
        <v>58.144640397661426</v>
      </c>
      <c r="Z71" s="35">
        <v>76.742107075094381</v>
      </c>
      <c r="AA71" s="35">
        <v>60.283365293936029</v>
      </c>
      <c r="AB71" s="35">
        <v>0.90352252013373646</v>
      </c>
      <c r="AC71" s="35">
        <v>35.58499663462856</v>
      </c>
      <c r="AD71" s="35">
        <v>45.993955608431492</v>
      </c>
      <c r="AE71" s="35">
        <v>63.323851256933708</v>
      </c>
      <c r="AF71" s="35">
        <v>67.46737900806103</v>
      </c>
      <c r="AG71" s="35">
        <v>60.550852478575756</v>
      </c>
      <c r="AH71" s="35">
        <v>7.895560283417935</v>
      </c>
      <c r="AI71" s="35">
        <v>18.674954685288007</v>
      </c>
      <c r="AJ71" s="35">
        <v>94.815356482327857</v>
      </c>
      <c r="AK71" s="35">
        <v>80.110094694008765</v>
      </c>
      <c r="AL71" s="35">
        <v>86.672361084367694</v>
      </c>
      <c r="AM71" s="35">
        <v>61.606456253963046</v>
      </c>
      <c r="AN71" s="35">
        <v>66.34864060156913</v>
      </c>
      <c r="AO71" s="35">
        <v>87.708792144428088</v>
      </c>
      <c r="AP71" s="35">
        <v>58.410901679950612</v>
      </c>
      <c r="AQ71" s="35">
        <v>53.33595991704334</v>
      </c>
      <c r="AR71" s="35">
        <v>60.188520315333307</v>
      </c>
      <c r="AS71" s="35">
        <v>43.74517373188602</v>
      </c>
      <c r="AT71" s="35">
        <v>100</v>
      </c>
      <c r="AU71" s="35">
        <v>94.932432432432435</v>
      </c>
      <c r="AV71" s="35">
        <v>100</v>
      </c>
      <c r="AW71" s="35">
        <v>100</v>
      </c>
      <c r="AX71" s="35">
        <v>100</v>
      </c>
      <c r="AY71" s="35">
        <v>100</v>
      </c>
      <c r="AZ71" s="35">
        <v>78.299512904888502</v>
      </c>
      <c r="BA71" s="35">
        <v>25.523770755200907</v>
      </c>
      <c r="BB71" s="35">
        <v>34.39393657919554</v>
      </c>
      <c r="BC71" s="35">
        <v>10.890807028451139</v>
      </c>
      <c r="BD71" s="35">
        <v>21.698702215658948</v>
      </c>
      <c r="BE71" s="35">
        <v>33.423806699007436</v>
      </c>
      <c r="BF71" s="35">
        <v>82.789073731772447</v>
      </c>
      <c r="BG71" s="35">
        <v>94.048187022900763</v>
      </c>
      <c r="BH71" s="35">
        <v>74.735812989961317</v>
      </c>
      <c r="BI71" s="35">
        <v>59.480679447554429</v>
      </c>
      <c r="BJ71" s="35">
        <v>100</v>
      </c>
      <c r="BK71" s="35">
        <v>53.218637992831553</v>
      </c>
      <c r="BL71" s="35">
        <v>68.255207357734051</v>
      </c>
      <c r="BM71" s="35">
        <v>100</v>
      </c>
      <c r="BN71" s="35">
        <v>8.6217401901048003</v>
      </c>
      <c r="BO71" s="35">
        <v>80.15384615384616</v>
      </c>
      <c r="BP71" s="35">
        <v>88.126491646778035</v>
      </c>
      <c r="BQ71" s="35">
        <v>83.836211884033133</v>
      </c>
      <c r="BR71" s="35">
        <v>97.013562347450772</v>
      </c>
      <c r="BS71" s="35">
        <v>87.696193734836754</v>
      </c>
      <c r="BT71" s="35">
        <v>93.255231986939293</v>
      </c>
      <c r="BU71" s="35">
        <v>96.658292142425822</v>
      </c>
      <c r="BV71" s="35">
        <v>94.783507657817722</v>
      </c>
      <c r="BW71" s="35">
        <v>91.721797004849847</v>
      </c>
      <c r="BX71" s="35">
        <v>100</v>
      </c>
      <c r="BY71" s="35">
        <v>100</v>
      </c>
      <c r="BZ71" s="35">
        <v>43.22585430719711</v>
      </c>
      <c r="CA71" s="35">
        <v>88.363552194869939</v>
      </c>
      <c r="CB71" s="35">
        <v>63.472852549379887</v>
      </c>
      <c r="CC71" s="35">
        <v>72.475977180170858</v>
      </c>
      <c r="CD71" s="35">
        <v>51.452356331395066</v>
      </c>
      <c r="CE71" s="35">
        <v>92.947918028988099</v>
      </c>
      <c r="CF71" s="35">
        <v>92.976479415116017</v>
      </c>
      <c r="CG71" s="35">
        <v>78.153237476507925</v>
      </c>
      <c r="CH71" s="35">
        <v>93.950992361608812</v>
      </c>
      <c r="CI71" s="35">
        <v>74.142519442510718</v>
      </c>
      <c r="CJ71" s="35">
        <v>93.636951722798329</v>
      </c>
      <c r="CK71" s="35">
        <v>65.571562364723178</v>
      </c>
      <c r="CL71" s="35">
        <v>100</v>
      </c>
      <c r="CM71" s="35">
        <v>93.346317645336512</v>
      </c>
      <c r="CN71" s="35">
        <v>85.378212718534471</v>
      </c>
      <c r="CO71" s="35">
        <v>30.858831822510119</v>
      </c>
      <c r="CP71" s="35">
        <v>50.354107288225912</v>
      </c>
      <c r="CQ71" s="35">
        <v>20.833333333333336</v>
      </c>
      <c r="CR71" s="35">
        <v>72.779979982008413</v>
      </c>
      <c r="CS71" s="35">
        <v>42.916078780541724</v>
      </c>
      <c r="CT71" s="35">
        <v>30.524760229710978</v>
      </c>
      <c r="CU71" s="35">
        <v>76.01865609305311</v>
      </c>
      <c r="CV71" s="35">
        <v>9.8901098901098905</v>
      </c>
      <c r="CW71" s="35">
        <v>60.515949453636551</v>
      </c>
      <c r="CX71" s="35">
        <v>86.15384615384616</v>
      </c>
      <c r="CY71" s="35">
        <v>93.496073925401177</v>
      </c>
      <c r="CZ71" s="35">
        <v>69.777777777777843</v>
      </c>
      <c r="DA71" s="35">
        <v>66.952469522104096</v>
      </c>
      <c r="DB71" s="35">
        <v>56.500224692388137</v>
      </c>
      <c r="DC71" s="35">
        <v>64.066505895483928</v>
      </c>
      <c r="DD71" s="35">
        <v>2.1546067624378202</v>
      </c>
      <c r="DE71" s="35">
        <v>0</v>
      </c>
      <c r="DF71" s="35">
        <v>0</v>
      </c>
      <c r="DG71" s="35">
        <v>1.4594833180971256</v>
      </c>
      <c r="DH71" s="35">
        <v>15.285140704827359</v>
      </c>
      <c r="DI71" s="35">
        <v>35.86792514469149</v>
      </c>
      <c r="DJ71" s="35">
        <v>42.752185282155644</v>
      </c>
      <c r="DK71" s="35">
        <v>48.434735406839749</v>
      </c>
      <c r="DL71" s="35">
        <v>75.929522084418409</v>
      </c>
      <c r="DM71" s="35">
        <v>56.811201709076755</v>
      </c>
      <c r="DN71" s="35">
        <v>14.145383104125742</v>
      </c>
      <c r="DO71" s="35">
        <v>37.089715536105039</v>
      </c>
      <c r="DP71" s="35">
        <v>52.760968773816387</v>
      </c>
      <c r="DQ71" s="35">
        <v>77.783819204903494</v>
      </c>
      <c r="DR71" s="35">
        <v>92.239792489102484</v>
      </c>
      <c r="DS71" s="35">
        <v>93.8346758168462</v>
      </c>
      <c r="DT71" s="35">
        <v>0</v>
      </c>
      <c r="DU71" s="35">
        <v>65.440000000000012</v>
      </c>
      <c r="DV71" s="35">
        <v>76.859504132231322</v>
      </c>
      <c r="DW71" s="35">
        <v>49.348230912476538</v>
      </c>
      <c r="DX71" s="35">
        <v>78.173030963339215</v>
      </c>
      <c r="DY71" s="35">
        <v>67.516129032258092</v>
      </c>
      <c r="DZ71" s="35">
        <v>65.909098533057374</v>
      </c>
      <c r="EA71" s="35">
        <v>77.419356971904151</v>
      </c>
      <c r="EB71" s="35">
        <v>27.75102239863158</v>
      </c>
      <c r="EC71" s="35">
        <v>24.843103770721491</v>
      </c>
      <c r="ED71" s="35">
        <v>82.5</v>
      </c>
      <c r="EE71" s="35">
        <v>84.882533197139935</v>
      </c>
      <c r="EF71" s="35">
        <v>5.6455992127072925</v>
      </c>
      <c r="EG71" s="35">
        <v>15.212131026180423</v>
      </c>
      <c r="EH71" s="35">
        <v>4.4707229522148992</v>
      </c>
      <c r="EI71" s="35">
        <v>0</v>
      </c>
      <c r="EJ71" s="35">
        <v>14.149348225987065</v>
      </c>
      <c r="EK71" s="35">
        <v>7.3156036815121031</v>
      </c>
      <c r="EL71" s="35">
        <v>9.892934283673716</v>
      </c>
      <c r="EM71" s="35">
        <v>7.6608973829623821</v>
      </c>
      <c r="EN71" s="35">
        <v>0</v>
      </c>
      <c r="EO71" s="35">
        <v>68.505338078291842</v>
      </c>
      <c r="EP71" s="35">
        <v>2.65625415039711</v>
      </c>
      <c r="EQ71" s="35">
        <v>159.3752490238266</v>
      </c>
      <c r="ER71" s="35">
        <v>140.78146997104682</v>
      </c>
      <c r="ES71" s="35">
        <v>278.90668579169653</v>
      </c>
      <c r="ET71" s="35">
        <v>47.812574707147981</v>
      </c>
      <c r="EU71" s="35">
        <v>45.15632055675087</v>
      </c>
      <c r="EV71" s="35">
        <v>70.047739363002421</v>
      </c>
      <c r="EW71" s="35">
        <v>-4.4091872787471686</v>
      </c>
      <c r="EX71" s="35">
        <v>57.338806913225319</v>
      </c>
      <c r="EY71" s="35">
        <v>4.9519843840011006</v>
      </c>
      <c r="EZ71" s="35">
        <v>100</v>
      </c>
      <c r="FA71" s="35">
        <v>95.5</v>
      </c>
      <c r="FB71" s="35">
        <v>100</v>
      </c>
      <c r="FC71" s="35">
        <v>100</v>
      </c>
      <c r="FD71" s="35">
        <v>100</v>
      </c>
      <c r="FE71" s="35">
        <v>100</v>
      </c>
      <c r="FF71" s="35">
        <v>76.194411633781996</v>
      </c>
      <c r="FG71" s="35">
        <v>19.890948785586783</v>
      </c>
      <c r="FH71" s="35">
        <v>24.249543891802688</v>
      </c>
      <c r="FI71" s="35">
        <v>9.2673590400000005</v>
      </c>
      <c r="FJ71" s="35">
        <v>31594.144393975617</v>
      </c>
      <c r="FK71" s="35">
        <v>80292.170276781675</v>
      </c>
      <c r="FL71" s="35">
        <v>19.38</v>
      </c>
      <c r="FM71" s="35">
        <v>95.01</v>
      </c>
      <c r="FN71" s="35">
        <v>24.28</v>
      </c>
      <c r="FO71" s="35">
        <v>8.0546079996339017</v>
      </c>
      <c r="FP71" s="35">
        <v>1</v>
      </c>
      <c r="FQ71" s="35">
        <v>64.31</v>
      </c>
      <c r="FR71" s="26">
        <v>10229916.975383865</v>
      </c>
      <c r="FS71" s="35">
        <v>1</v>
      </c>
      <c r="FT71" s="31">
        <v>0.60931026078479156</v>
      </c>
      <c r="FU71" s="35">
        <v>67.5</v>
      </c>
      <c r="FV71" s="35">
        <v>20.3</v>
      </c>
      <c r="FW71" s="35">
        <v>137.05812359126699</v>
      </c>
      <c r="FX71" s="26">
        <v>175213</v>
      </c>
      <c r="FY71" s="35">
        <v>94.183911882510017</v>
      </c>
      <c r="FZ71" s="35">
        <v>97.830440587449928</v>
      </c>
      <c r="GA71" s="35">
        <v>99.532710280373834</v>
      </c>
      <c r="GB71" s="35">
        <v>98.08911882510013</v>
      </c>
      <c r="GC71" s="35">
        <v>94.083778371161543</v>
      </c>
      <c r="GD71" s="35">
        <v>100</v>
      </c>
      <c r="GE71" s="35">
        <v>100</v>
      </c>
      <c r="GF71" s="35">
        <v>13694.893006082822</v>
      </c>
      <c r="GG71" s="35">
        <v>82.787013522838009</v>
      </c>
      <c r="GH71" s="35">
        <v>82.90881215073793</v>
      </c>
      <c r="GI71" s="35">
        <v>84.085068908475932</v>
      </c>
      <c r="GJ71" s="35">
        <v>51.452356331395066</v>
      </c>
      <c r="GK71" s="35">
        <v>95.428822438538631</v>
      </c>
      <c r="GL71" s="35">
        <v>98.339076579254254</v>
      </c>
      <c r="GM71" s="35">
        <v>93.493329917602736</v>
      </c>
      <c r="GN71" s="35">
        <v>95.54377417968189</v>
      </c>
      <c r="GO71" s="35">
        <v>88.813776083046577</v>
      </c>
      <c r="GP71" s="35">
        <v>96.43949948634716</v>
      </c>
      <c r="GQ71" s="35">
        <v>92.998484783619134</v>
      </c>
      <c r="GR71" s="35">
        <v>100</v>
      </c>
      <c r="GS71" s="35">
        <v>94.959504249330237</v>
      </c>
      <c r="GT71" s="35">
        <v>97.075601805416241</v>
      </c>
      <c r="GU71" s="35">
        <v>58.811748998664882</v>
      </c>
      <c r="GV71" s="35">
        <v>8.414090139978466</v>
      </c>
      <c r="GW71" s="35">
        <v>6</v>
      </c>
      <c r="GX71" s="35">
        <v>84.804739652870495</v>
      </c>
      <c r="GY71" s="35">
        <v>28.012349799732977</v>
      </c>
      <c r="GZ71" s="35">
        <v>30.29038718291055</v>
      </c>
      <c r="HA71" s="35">
        <v>71.922377198302001</v>
      </c>
      <c r="HB71" s="35">
        <v>8.5714285714285712</v>
      </c>
      <c r="HC71" s="35">
        <v>12.46100519930676</v>
      </c>
      <c r="HD71" s="35">
        <v>91.428571428571431</v>
      </c>
      <c r="HE71" s="35">
        <v>82.723625873890413</v>
      </c>
      <c r="HF71" s="35">
        <v>7.4074074074074074</v>
      </c>
      <c r="HG71" s="35">
        <v>67.86248131539611</v>
      </c>
      <c r="HH71" s="35">
        <v>6.4524987380111058</v>
      </c>
      <c r="HI71" s="35">
        <v>51.463688290493678</v>
      </c>
      <c r="HJ71" s="35">
        <v>10.76158940397351</v>
      </c>
      <c r="HK71" s="35">
        <v>0</v>
      </c>
      <c r="HL71" s="35">
        <v>0</v>
      </c>
      <c r="HM71" s="35">
        <v>12.251655629139073</v>
      </c>
      <c r="HN71" s="35">
        <v>3.1456953642384109</v>
      </c>
      <c r="HO71" s="35">
        <v>21.85430463576159</v>
      </c>
      <c r="HP71" s="35">
        <v>49.006622516556291</v>
      </c>
      <c r="HQ71" s="35">
        <v>66.225165562913915</v>
      </c>
      <c r="HR71" s="35">
        <v>10.848580441640378</v>
      </c>
      <c r="HS71" s="35">
        <v>13.36936936936937</v>
      </c>
      <c r="HT71" s="35">
        <v>73.5</v>
      </c>
      <c r="HU71" s="35">
        <v>97.9</v>
      </c>
      <c r="HV71" s="35">
        <v>41.878669275929546</v>
      </c>
      <c r="HW71" s="35">
        <v>77.20156555772995</v>
      </c>
      <c r="HX71" s="35">
        <v>96.888630415818554</v>
      </c>
      <c r="HY71" s="35">
        <v>95.085780750218092</v>
      </c>
      <c r="HZ71" s="35">
        <v>0</v>
      </c>
      <c r="IA71" s="35">
        <v>89.2</v>
      </c>
      <c r="IB71" s="35">
        <v>98.88</v>
      </c>
      <c r="IC71" s="35">
        <v>98.510242085661076</v>
      </c>
      <c r="ID71" s="35">
        <v>96.246648793565683</v>
      </c>
      <c r="IE71" s="35">
        <v>87.34</v>
      </c>
      <c r="IF71" s="35">
        <v>81.70732000000001</v>
      </c>
      <c r="IG71" s="35">
        <v>82.926829999999995</v>
      </c>
      <c r="IH71" s="35">
        <v>61.120439650000002</v>
      </c>
      <c r="II71" s="35">
        <v>59.079557118083414</v>
      </c>
      <c r="IJ71" s="35">
        <v>75</v>
      </c>
      <c r="IK71" s="26">
        <v>5030</v>
      </c>
      <c r="IL71" s="35">
        <v>0.28501845018450184</v>
      </c>
      <c r="IM71" s="35">
        <v>-6.8464482181296346E-2</v>
      </c>
      <c r="IN71" s="35">
        <v>-0.40105078809106831</v>
      </c>
      <c r="IO71" s="35">
        <v>-1</v>
      </c>
      <c r="IP71" s="35">
        <v>3.63</v>
      </c>
      <c r="IQ71" s="35">
        <v>70.108651999999907</v>
      </c>
      <c r="IR71" s="35">
        <v>82.242192999999887</v>
      </c>
      <c r="IS71" s="35">
        <v>43.706691999999897</v>
      </c>
      <c r="IT71" s="35">
        <v>138.32749999999999</v>
      </c>
      <c r="IU71" s="35">
        <v>115.59499999999998</v>
      </c>
    </row>
    <row r="72" spans="1:255">
      <c r="A72" s="34" t="s">
        <v>222</v>
      </c>
      <c r="B72" s="34" t="s">
        <v>10</v>
      </c>
      <c r="C72" s="35">
        <v>47.754320120606117</v>
      </c>
      <c r="D72" s="35" t="s">
        <v>568</v>
      </c>
      <c r="E72" s="35">
        <v>47.557288708095207</v>
      </c>
      <c r="F72" s="35">
        <v>48.918229860235755</v>
      </c>
      <c r="G72" s="35">
        <v>56.037903593720564</v>
      </c>
      <c r="H72" s="35">
        <v>75.222794774929511</v>
      </c>
      <c r="I72" s="35">
        <v>34.367469493385471</v>
      </c>
      <c r="J72" s="35">
        <v>24.422234293270208</v>
      </c>
      <c r="K72" s="35">
        <v>83.184844380455374</v>
      </c>
      <c r="L72" s="35">
        <v>39.505922440561683</v>
      </c>
      <c r="M72" s="35">
        <v>30.311697871055415</v>
      </c>
      <c r="N72" s="35">
        <v>34.476594432804852</v>
      </c>
      <c r="O72" s="35">
        <v>19.059466448644027</v>
      </c>
      <c r="P72" s="35">
        <v>78.805206675049817</v>
      </c>
      <c r="Q72" s="35">
        <v>33.068318806698322</v>
      </c>
      <c r="R72" s="35">
        <v>43.378341640938523</v>
      </c>
      <c r="S72" s="35">
        <v>49.518681538722817</v>
      </c>
      <c r="T72" s="35">
        <v>69.707577454583358</v>
      </c>
      <c r="U72" s="35">
        <v>70.135858565373667</v>
      </c>
      <c r="V72" s="35">
        <v>90.025046387589796</v>
      </c>
      <c r="W72" s="35">
        <v>30.607860305173563</v>
      </c>
      <c r="X72" s="35">
        <v>37.278034771030342</v>
      </c>
      <c r="Y72" s="35">
        <v>52.142717939435457</v>
      </c>
      <c r="Z72" s="35">
        <v>75.222794774929511</v>
      </c>
      <c r="AA72" s="35">
        <v>24.754136391304272</v>
      </c>
      <c r="AB72" s="35">
        <v>3.4091660805887907</v>
      </c>
      <c r="AC72" s="35">
        <v>13.896091914997216</v>
      </c>
      <c r="AD72" s="35">
        <v>66.973809595962578</v>
      </c>
      <c r="AE72" s="35">
        <v>19.065440236518015</v>
      </c>
      <c r="AF72" s="35">
        <v>78.106172740941972</v>
      </c>
      <c r="AG72" s="35">
        <v>51.44827186775737</v>
      </c>
      <c r="AH72" s="35">
        <v>4.8398855347521756</v>
      </c>
      <c r="AI72" s="35">
        <v>16.978545477301076</v>
      </c>
      <c r="AJ72" s="35">
        <v>92.604339401720068</v>
      </c>
      <c r="AK72" s="35">
        <v>90.367481873916077</v>
      </c>
      <c r="AL72" s="35">
        <v>84.355027961365607</v>
      </c>
      <c r="AM72" s="35">
        <v>63.783649986842128</v>
      </c>
      <c r="AN72" s="35">
        <v>67.998567058888355</v>
      </c>
      <c r="AO72" s="35">
        <v>100</v>
      </c>
      <c r="AP72" s="35">
        <v>17.803918180845372</v>
      </c>
      <c r="AQ72" s="35">
        <v>48.34429328569535</v>
      </c>
      <c r="AR72" s="35">
        <v>78.670634890011456</v>
      </c>
      <c r="AS72" s="35">
        <v>52.710765846256258</v>
      </c>
      <c r="AT72" s="35">
        <v>0</v>
      </c>
      <c r="AU72" s="35">
        <v>36.554054054054063</v>
      </c>
      <c r="AV72" s="35">
        <v>40</v>
      </c>
      <c r="AW72" s="35">
        <v>0</v>
      </c>
      <c r="AX72" s="35">
        <v>44.692737430167597</v>
      </c>
      <c r="AY72" s="35">
        <v>100</v>
      </c>
      <c r="AZ72" s="35">
        <v>33.259000889901834</v>
      </c>
      <c r="BA72" s="35">
        <v>0</v>
      </c>
      <c r="BB72" s="35">
        <v>28.233164245671283</v>
      </c>
      <c r="BC72" s="35">
        <v>10.890807028451139</v>
      </c>
      <c r="BD72" s="35">
        <v>2.5903723756320551</v>
      </c>
      <c r="BE72" s="35">
        <v>28.227377966397789</v>
      </c>
      <c r="BF72" s="35">
        <v>26.360649003902243</v>
      </c>
      <c r="BG72" s="35">
        <v>89.396469465648849</v>
      </c>
      <c r="BH72" s="35">
        <v>75.824357234550419</v>
      </c>
      <c r="BI72" s="35">
        <v>50</v>
      </c>
      <c r="BJ72" s="35">
        <v>100</v>
      </c>
      <c r="BK72" s="35">
        <v>19.311827956989241</v>
      </c>
      <c r="BL72" s="35">
        <v>10.131145370934833</v>
      </c>
      <c r="BM72" s="35">
        <v>100</v>
      </c>
      <c r="BN72" s="35">
        <v>2.8303018988692124</v>
      </c>
      <c r="BO72" s="35">
        <v>36.615384615384613</v>
      </c>
      <c r="BP72" s="35">
        <v>17.899761336515514</v>
      </c>
      <c r="BQ72" s="35">
        <v>19.887845136166803</v>
      </c>
      <c r="BR72" s="35">
        <v>99.110375475687164</v>
      </c>
      <c r="BS72" s="35">
        <v>47.780170381415473</v>
      </c>
      <c r="BT72" s="35">
        <v>71.366902036961974</v>
      </c>
      <c r="BU72" s="35">
        <v>62.406145322809245</v>
      </c>
      <c r="BV72" s="35">
        <v>48.967553384235465</v>
      </c>
      <c r="BW72" s="35">
        <v>17.072636568191921</v>
      </c>
      <c r="BX72" s="35">
        <v>100</v>
      </c>
      <c r="BY72" s="35">
        <v>99.702621124443596</v>
      </c>
      <c r="BZ72" s="35">
        <v>9.4201112393064825</v>
      </c>
      <c r="CA72" s="35">
        <v>46.604193346241232</v>
      </c>
      <c r="CB72" s="35">
        <v>73.863611108123933</v>
      </c>
      <c r="CC72" s="35">
        <v>83.125213397089794</v>
      </c>
      <c r="CD72" s="35">
        <v>61.084808989048021</v>
      </c>
      <c r="CE72" s="35">
        <v>72.497833084818836</v>
      </c>
      <c r="CF72" s="35">
        <v>83.639491466920191</v>
      </c>
      <c r="CG72" s="35">
        <v>94.704389444824287</v>
      </c>
      <c r="CH72" s="35">
        <v>94.553381518078538</v>
      </c>
      <c r="CI72" s="35">
        <v>84.324935797400585</v>
      </c>
      <c r="CJ72" s="35">
        <v>87.63371352167924</v>
      </c>
      <c r="CK72" s="35">
        <v>82.48034405806041</v>
      </c>
      <c r="CL72" s="35">
        <v>100</v>
      </c>
      <c r="CM72" s="35">
        <v>87.16364858042887</v>
      </c>
      <c r="CN72" s="35">
        <v>89.339958180246441</v>
      </c>
      <c r="CO72" s="35">
        <v>11.525633241167743</v>
      </c>
      <c r="CP72" s="35">
        <v>71.964614341019612</v>
      </c>
      <c r="CQ72" s="35">
        <v>8.3333333333333321</v>
      </c>
      <c r="CR72" s="35">
        <v>82.971312120344678</v>
      </c>
      <c r="CS72" s="35">
        <v>18.243858607648757</v>
      </c>
      <c r="CT72" s="35">
        <v>10.618933585097576</v>
      </c>
      <c r="CU72" s="35">
        <v>31.698599554020145</v>
      </c>
      <c r="CV72" s="35">
        <v>7.0512820512820502</v>
      </c>
      <c r="CW72" s="35">
        <v>90.462015793465298</v>
      </c>
      <c r="CX72" s="35">
        <v>79.358974358974365</v>
      </c>
      <c r="CY72" s="35">
        <v>92.287666794433193</v>
      </c>
      <c r="CZ72" s="35">
        <v>72.469635627530209</v>
      </c>
      <c r="DA72" s="35">
        <v>60.911081902825174</v>
      </c>
      <c r="DB72" s="35">
        <v>37.137916325834773</v>
      </c>
      <c r="DC72" s="35">
        <v>12.37035645677377</v>
      </c>
      <c r="DD72" s="35">
        <v>4.6968814825646614</v>
      </c>
      <c r="DE72" s="35">
        <v>2.9641954505044819</v>
      </c>
      <c r="DF72" s="35">
        <v>0</v>
      </c>
      <c r="DG72" s="35">
        <v>5.9755873892860194</v>
      </c>
      <c r="DH72" s="35">
        <v>24.395708813374256</v>
      </c>
      <c r="DI72" s="35">
        <v>5.0853839130171243</v>
      </c>
      <c r="DJ72" s="35">
        <v>10.423946812517638</v>
      </c>
      <c r="DK72" s="35">
        <v>15.679328121079845</v>
      </c>
      <c r="DL72" s="35">
        <v>94.692804283008428</v>
      </c>
      <c r="DM72" s="35">
        <v>88.190848333924293</v>
      </c>
      <c r="DN72" s="35">
        <v>45.186640471512767</v>
      </c>
      <c r="DO72" s="35">
        <v>39.824945295404817</v>
      </c>
      <c r="DP72" s="35">
        <v>9.2939978317290315</v>
      </c>
      <c r="DQ72" s="35">
        <v>37.47074680190579</v>
      </c>
      <c r="DR72" s="35">
        <v>14.86169904274397</v>
      </c>
      <c r="DS72" s="35">
        <v>29.508982760096025</v>
      </c>
      <c r="DT72" s="35">
        <v>4.1917747461152581</v>
      </c>
      <c r="DU72" s="35">
        <v>69.759999999999991</v>
      </c>
      <c r="DV72" s="35">
        <v>79.338842975206632</v>
      </c>
      <c r="DW72" s="35">
        <v>83.084577114428029</v>
      </c>
      <c r="DX72" s="35">
        <v>84.089379098946083</v>
      </c>
      <c r="DY72" s="35">
        <v>74.258064516129068</v>
      </c>
      <c r="DZ72" s="35">
        <v>52.272723037190346</v>
      </c>
      <c r="EA72" s="35">
        <v>61.290328126950811</v>
      </c>
      <c r="EB72" s="35">
        <v>16.074119516651077</v>
      </c>
      <c r="EC72" s="35">
        <v>38.929886470593644</v>
      </c>
      <c r="ED72" s="35">
        <v>70</v>
      </c>
      <c r="EE72" s="35">
        <v>70.122574055158324</v>
      </c>
      <c r="EF72" s="35">
        <v>4.8547524881737046E-2</v>
      </c>
      <c r="EG72" s="35">
        <v>6.3040952437351461</v>
      </c>
      <c r="EH72" s="35">
        <v>5.8190565000640042</v>
      </c>
      <c r="EI72" s="35">
        <v>8.1160295434680165</v>
      </c>
      <c r="EJ72" s="35">
        <v>3.911698861611975</v>
      </c>
      <c r="EK72" s="35">
        <v>2.8766933233327405</v>
      </c>
      <c r="EL72" s="35">
        <v>7.3727792585417795</v>
      </c>
      <c r="EM72" s="35">
        <v>6.1379167263390029</v>
      </c>
      <c r="EN72" s="35">
        <v>0</v>
      </c>
      <c r="EO72" s="35">
        <v>68.505338078291842</v>
      </c>
      <c r="EP72" s="35">
        <v>3.7890269778720826</v>
      </c>
      <c r="EQ72" s="35">
        <v>79.569566535313726</v>
      </c>
      <c r="ER72" s="35">
        <v>159.13913307062745</v>
      </c>
      <c r="ES72" s="35">
        <v>265.23188845104579</v>
      </c>
      <c r="ET72" s="35">
        <v>45.468323734464988</v>
      </c>
      <c r="EU72" s="35">
        <v>0</v>
      </c>
      <c r="EV72" s="35">
        <v>57.677244393595885</v>
      </c>
      <c r="EW72" s="35">
        <v>-5.0017166375364681</v>
      </c>
      <c r="EX72" s="35">
        <v>69.284396447123811</v>
      </c>
      <c r="EY72" s="35">
        <v>6.9657318037247222</v>
      </c>
      <c r="EZ72" s="35">
        <v>0</v>
      </c>
      <c r="FA72" s="35">
        <v>43.660000000000004</v>
      </c>
      <c r="FB72" s="35">
        <v>52</v>
      </c>
      <c r="FC72" s="35">
        <v>25</v>
      </c>
      <c r="FD72" s="35">
        <v>50.623441396508731</v>
      </c>
      <c r="FE72" s="35">
        <v>100</v>
      </c>
      <c r="FF72" s="35">
        <v>32.364824637054504</v>
      </c>
      <c r="FG72" s="35">
        <v>0</v>
      </c>
      <c r="FH72" s="35">
        <v>19.905873641518866</v>
      </c>
      <c r="FI72" s="35">
        <v>9.2673590400000005</v>
      </c>
      <c r="FJ72" s="35">
        <v>8451.9556939602917</v>
      </c>
      <c r="FK72" s="35">
        <v>69051.823425090945</v>
      </c>
      <c r="FL72" s="35">
        <v>74.33</v>
      </c>
      <c r="FM72" s="35">
        <v>91.11</v>
      </c>
      <c r="FN72" s="35">
        <v>25.81</v>
      </c>
      <c r="FO72" s="35">
        <v>0</v>
      </c>
      <c r="FP72" s="35">
        <v>1</v>
      </c>
      <c r="FQ72" s="35">
        <v>40.659999999999997</v>
      </c>
      <c r="FR72" s="26">
        <v>2221042.8796404949</v>
      </c>
      <c r="FS72" s="35">
        <v>1</v>
      </c>
      <c r="FT72" s="31">
        <v>0.20002133560913163</v>
      </c>
      <c r="FU72" s="35">
        <v>209</v>
      </c>
      <c r="FV72" s="35">
        <v>138</v>
      </c>
      <c r="FW72" s="35">
        <v>243.26244559829499</v>
      </c>
      <c r="FX72" s="26">
        <v>55557</v>
      </c>
      <c r="FY72" s="35">
        <v>76.916023946928433</v>
      </c>
      <c r="FZ72" s="35">
        <v>91.942182190820347</v>
      </c>
      <c r="GA72" s="35">
        <v>94.919367887384709</v>
      </c>
      <c r="GB72" s="35">
        <v>87.75686316811391</v>
      </c>
      <c r="GC72" s="35">
        <v>41.044172374737066</v>
      </c>
      <c r="GD72" s="35">
        <v>100</v>
      </c>
      <c r="GE72" s="35">
        <v>99.702621124443596</v>
      </c>
      <c r="GF72" s="35">
        <v>2984.4966073052442</v>
      </c>
      <c r="GG72" s="35">
        <v>54.387661689077596</v>
      </c>
      <c r="GH72" s="35">
        <v>87.77068664186541</v>
      </c>
      <c r="GI72" s="35">
        <v>85.874727006450314</v>
      </c>
      <c r="GJ72" s="35">
        <v>61.084808989048021</v>
      </c>
      <c r="GK72" s="35">
        <v>82.173025099394565</v>
      </c>
      <c r="GL72" s="35">
        <v>96.358028457882597</v>
      </c>
      <c r="GM72" s="35">
        <v>98.422796479325612</v>
      </c>
      <c r="GN72" s="35">
        <v>95.987546492995421</v>
      </c>
      <c r="GO72" s="35">
        <v>93.218798803965001</v>
      </c>
      <c r="GP72" s="35">
        <v>93.667952507951767</v>
      </c>
      <c r="GQ72" s="35">
        <v>96.437127383975138</v>
      </c>
      <c r="GR72" s="35">
        <v>100</v>
      </c>
      <c r="GS72" s="35">
        <v>92.103047109242169</v>
      </c>
      <c r="GT72" s="35">
        <v>97.867961935721027</v>
      </c>
      <c r="GU72" s="35">
        <v>28.585297448897041</v>
      </c>
      <c r="GV72" s="35">
        <v>37.590861889927311</v>
      </c>
      <c r="GW72" s="35">
        <v>3</v>
      </c>
      <c r="GX72" s="35">
        <v>89.196914945256452</v>
      </c>
      <c r="GY72" s="35">
        <v>15.754274310986464</v>
      </c>
      <c r="GZ72" s="35">
        <v>18.650558222318107</v>
      </c>
      <c r="HA72" s="35">
        <v>35.373578076525334</v>
      </c>
      <c r="HB72" s="35">
        <v>6.1111111111111107</v>
      </c>
      <c r="HC72" s="35">
        <v>5.8721047331319234</v>
      </c>
      <c r="HD72" s="35">
        <v>87.222222222222229</v>
      </c>
      <c r="HE72" s="35">
        <v>82.300683378051616</v>
      </c>
      <c r="HF72" s="35">
        <v>6.7476383265856956</v>
      </c>
      <c r="HG72" s="35">
        <v>64.248159831756055</v>
      </c>
      <c r="HH72" s="35">
        <v>5.6098933431408602</v>
      </c>
      <c r="HI72" s="35">
        <v>30.861350788455816</v>
      </c>
      <c r="HJ72" s="35">
        <v>23.45945945945946</v>
      </c>
      <c r="HK72" s="35">
        <v>4.6486486486486491</v>
      </c>
      <c r="HL72" s="35">
        <v>0</v>
      </c>
      <c r="HM72" s="35">
        <v>50.162162162162161</v>
      </c>
      <c r="HN72" s="35">
        <v>4.4324324324324325</v>
      </c>
      <c r="HO72" s="35">
        <v>5.1891891891891886</v>
      </c>
      <c r="HP72" s="35">
        <v>19.45945945945946</v>
      </c>
      <c r="HQ72" s="35">
        <v>24.108108108108109</v>
      </c>
      <c r="HR72" s="35">
        <v>8.7283406754772397</v>
      </c>
      <c r="HS72" s="35">
        <v>8.6624999999999996</v>
      </c>
      <c r="HT72" s="35">
        <v>89.3</v>
      </c>
      <c r="HU72" s="35">
        <v>100.4</v>
      </c>
      <c r="HV72" s="35">
        <v>7.3770491803278686</v>
      </c>
      <c r="HW72" s="35">
        <v>42.505854800936767</v>
      </c>
      <c r="HX72" s="35">
        <v>65.864737550471062</v>
      </c>
      <c r="HY72" s="35">
        <v>44.481830417227457</v>
      </c>
      <c r="HZ72" s="35">
        <v>3.1965006729475101</v>
      </c>
      <c r="IA72" s="35">
        <v>90.55</v>
      </c>
      <c r="IB72" s="35">
        <v>99</v>
      </c>
      <c r="IC72" s="35">
        <v>99.50248756218906</v>
      </c>
      <c r="ID72" s="35">
        <v>97.146932952924388</v>
      </c>
      <c r="IE72" s="35">
        <v>89.43</v>
      </c>
      <c r="IF72" s="35">
        <v>74.390239999999991</v>
      </c>
      <c r="IG72" s="35">
        <v>70.731710000000007</v>
      </c>
      <c r="IH72" s="35">
        <v>55.234562899999993</v>
      </c>
      <c r="II72" s="35">
        <v>66.749344134055605</v>
      </c>
      <c r="IJ72" s="35">
        <v>70</v>
      </c>
      <c r="IK72" s="26">
        <v>4452</v>
      </c>
      <c r="IL72" s="35">
        <v>7.0144533642029676E-3</v>
      </c>
      <c r="IM72" s="35">
        <v>-0.60462809917355376</v>
      </c>
      <c r="IN72" s="35">
        <v>-0.22041259500542887</v>
      </c>
      <c r="IO72" s="35">
        <v>5.4173228346456694</v>
      </c>
      <c r="IP72" s="35">
        <v>0.28000000000000003</v>
      </c>
      <c r="IQ72" s="35">
        <v>30.614168999999901</v>
      </c>
      <c r="IR72" s="35">
        <v>63.647589000000004</v>
      </c>
      <c r="IS72" s="35">
        <v>35.074423000000003</v>
      </c>
      <c r="IT72" s="35">
        <v>138.32749999999999</v>
      </c>
      <c r="IU72" s="35">
        <v>115.59499999999998</v>
      </c>
    </row>
    <row r="73" spans="1:255">
      <c r="A73" s="34" t="s">
        <v>253</v>
      </c>
      <c r="B73" s="34" t="s">
        <v>39</v>
      </c>
      <c r="C73" s="35">
        <v>53.954331880017016</v>
      </c>
      <c r="D73" s="35" t="s">
        <v>567</v>
      </c>
      <c r="E73" s="35">
        <v>58.52599952522656</v>
      </c>
      <c r="F73" s="35">
        <v>48.879840243392117</v>
      </c>
      <c r="G73" s="35">
        <v>57.701591735003447</v>
      </c>
      <c r="H73" s="35">
        <v>75.654903264751283</v>
      </c>
      <c r="I73" s="35">
        <v>55.278257860004501</v>
      </c>
      <c r="J73" s="35">
        <v>27.685398651724224</v>
      </c>
      <c r="K73" s="35">
        <v>84.459490132237974</v>
      </c>
      <c r="L73" s="35">
        <v>43.055295856443259</v>
      </c>
      <c r="M73" s="35">
        <v>84.335522673511491</v>
      </c>
      <c r="N73" s="35">
        <v>39.811340010177595</v>
      </c>
      <c r="O73" s="35">
        <v>43.218739209760074</v>
      </c>
      <c r="P73" s="35">
        <v>56.275609269228866</v>
      </c>
      <c r="Q73" s="35">
        <v>19.847090589413135</v>
      </c>
      <c r="R73" s="35">
        <v>80.39996514241956</v>
      </c>
      <c r="S73" s="35">
        <v>90.645756128590335</v>
      </c>
      <c r="T73" s="35">
        <v>4.6265491131454164</v>
      </c>
      <c r="U73" s="35">
        <v>65.516964189064126</v>
      </c>
      <c r="V73" s="35">
        <v>89.338500401498806</v>
      </c>
      <c r="W73" s="35">
        <v>29.88270532144605</v>
      </c>
      <c r="X73" s="35">
        <v>46.052030925085255</v>
      </c>
      <c r="Y73" s="35">
        <v>57.717757837922967</v>
      </c>
      <c r="Z73" s="35">
        <v>75.654903264751283</v>
      </c>
      <c r="AA73" s="35">
        <v>73.414205369701847</v>
      </c>
      <c r="AB73" s="35">
        <v>0</v>
      </c>
      <c r="AC73" s="35">
        <v>45.355833159035171</v>
      </c>
      <c r="AD73" s="35">
        <v>60.288856176614928</v>
      </c>
      <c r="AE73" s="35">
        <v>62.470629490870202</v>
      </c>
      <c r="AF73" s="35">
        <v>90.140022963804896</v>
      </c>
      <c r="AG73" s="35">
        <v>64.535462605326387</v>
      </c>
      <c r="AH73" s="35">
        <v>3.9734077157627548</v>
      </c>
      <c r="AI73" s="35">
        <v>14.547325634083528</v>
      </c>
      <c r="AJ73" s="35">
        <v>86.232187732961563</v>
      </c>
      <c r="AK73" s="35">
        <v>97.874703151425976</v>
      </c>
      <c r="AL73" s="35">
        <v>88.416295085453314</v>
      </c>
      <c r="AM73" s="35">
        <v>84.674192683726403</v>
      </c>
      <c r="AN73" s="35">
        <v>55.31943544922315</v>
      </c>
      <c r="AO73" s="35">
        <v>94.240126690637496</v>
      </c>
      <c r="AP73" s="35">
        <v>55.981843551749101</v>
      </c>
      <c r="AQ73" s="35">
        <v>67.381015713202558</v>
      </c>
      <c r="AR73" s="35">
        <v>40.779207871458219</v>
      </c>
      <c r="AS73" s="35">
        <v>17.801078812473083</v>
      </c>
      <c r="AT73" s="35">
        <v>33.333333333333329</v>
      </c>
      <c r="AU73" s="35">
        <v>88.738738738738746</v>
      </c>
      <c r="AV73" s="35">
        <v>50</v>
      </c>
      <c r="AW73" s="35">
        <v>100</v>
      </c>
      <c r="AX73" s="35">
        <v>98.603351955307261</v>
      </c>
      <c r="AY73" s="35">
        <v>100</v>
      </c>
      <c r="AZ73" s="35">
        <v>41.860141681116879</v>
      </c>
      <c r="BA73" s="35">
        <v>28.963394124099835</v>
      </c>
      <c r="BB73" s="35">
        <v>28.233164245671283</v>
      </c>
      <c r="BC73" s="35">
        <v>0</v>
      </c>
      <c r="BD73" s="35">
        <v>32.422773452671656</v>
      </c>
      <c r="BE73" s="35">
        <v>48.742994392258602</v>
      </c>
      <c r="BF73" s="35">
        <v>48.49044978434997</v>
      </c>
      <c r="BG73" s="35">
        <v>97.805343511450388</v>
      </c>
      <c r="BH73" s="35">
        <v>77.29709356546509</v>
      </c>
      <c r="BI73" s="35">
        <v>50</v>
      </c>
      <c r="BJ73" s="35">
        <v>0</v>
      </c>
      <c r="BK73" s="35">
        <v>43.283154121863802</v>
      </c>
      <c r="BL73" s="35">
        <v>24.610955362225525</v>
      </c>
      <c r="BM73" s="35">
        <v>0</v>
      </c>
      <c r="BN73" s="35">
        <v>11.494252873563218</v>
      </c>
      <c r="BO73" s="35">
        <v>73.230769230769226</v>
      </c>
      <c r="BP73" s="35">
        <v>85.023866348448692</v>
      </c>
      <c r="BQ73" s="35">
        <v>65.335406542467183</v>
      </c>
      <c r="BR73" s="35">
        <v>98.009818447993126</v>
      </c>
      <c r="BS73" s="35">
        <v>78.020652485846895</v>
      </c>
      <c r="BT73" s="35">
        <v>97.284608196080015</v>
      </c>
      <c r="BU73" s="35">
        <v>97.881453574572404</v>
      </c>
      <c r="BV73" s="35">
        <v>95.523136756178232</v>
      </c>
      <c r="BW73" s="35">
        <v>84.518929630274187</v>
      </c>
      <c r="BX73" s="35">
        <v>0</v>
      </c>
      <c r="BY73" s="35">
        <v>0</v>
      </c>
      <c r="BZ73" s="35">
        <v>13.879647339436248</v>
      </c>
      <c r="CA73" s="35">
        <v>27.637453048447764</v>
      </c>
      <c r="CB73" s="35">
        <v>76.246386696547461</v>
      </c>
      <c r="CC73" s="35">
        <v>79.164098291144541</v>
      </c>
      <c r="CD73" s="35">
        <v>71.709555221486724</v>
      </c>
      <c r="CE73" s="35">
        <v>60.433805753270143</v>
      </c>
      <c r="CF73" s="35">
        <v>77.910486123488127</v>
      </c>
      <c r="CG73" s="35">
        <v>94.990097784168626</v>
      </c>
      <c r="CH73" s="35">
        <v>95.293142413589578</v>
      </c>
      <c r="CI73" s="35">
        <v>85.450090278705432</v>
      </c>
      <c r="CJ73" s="35">
        <v>95.797936028270996</v>
      </c>
      <c r="CK73" s="35">
        <v>90.254201350330462</v>
      </c>
      <c r="CL73" s="35">
        <v>100</v>
      </c>
      <c r="CM73" s="35">
        <v>86.406288532650976</v>
      </c>
      <c r="CN73" s="35">
        <v>66.516246824274461</v>
      </c>
      <c r="CO73" s="35">
        <v>24.522676410580615</v>
      </c>
      <c r="CP73" s="35">
        <v>48.45877288709088</v>
      </c>
      <c r="CQ73" s="35">
        <v>16.666666666666664</v>
      </c>
      <c r="CR73" s="35">
        <v>81.196695211998431</v>
      </c>
      <c r="CS73" s="35">
        <v>36.539600138634107</v>
      </c>
      <c r="CT73" s="35">
        <v>20.419797424623209</v>
      </c>
      <c r="CU73" s="35">
        <v>85.505302616301122</v>
      </c>
      <c r="CV73" s="35">
        <v>12.145748987854249</v>
      </c>
      <c r="CW73" s="35">
        <v>41.722004039034502</v>
      </c>
      <c r="CX73" s="35">
        <v>91.497975708502011</v>
      </c>
      <c r="CY73" s="35">
        <v>86.861173987833197</v>
      </c>
      <c r="CZ73" s="35">
        <v>76.41618497109846</v>
      </c>
      <c r="DA73" s="35">
        <v>63.687350835322178</v>
      </c>
      <c r="DB73" s="35">
        <v>79.364632103103474</v>
      </c>
      <c r="DC73" s="35">
        <v>67.463778636300233</v>
      </c>
      <c r="DD73" s="35">
        <v>0</v>
      </c>
      <c r="DE73" s="35">
        <v>0</v>
      </c>
      <c r="DF73" s="35">
        <v>0</v>
      </c>
      <c r="DG73" s="35">
        <v>0</v>
      </c>
      <c r="DH73" s="35">
        <v>48.631990188715044</v>
      </c>
      <c r="DI73" s="35">
        <v>39.755839332261687</v>
      </c>
      <c r="DJ73" s="35">
        <v>38.98297751276931</v>
      </c>
      <c r="DK73" s="35">
        <v>54.052525602394674</v>
      </c>
      <c r="DL73" s="35">
        <v>73.738595507204835</v>
      </c>
      <c r="DM73" s="35">
        <v>80.028764043825021</v>
      </c>
      <c r="DN73" s="35">
        <v>39.685658153241654</v>
      </c>
      <c r="DO73" s="35">
        <v>47.702407002188174</v>
      </c>
      <c r="DP73" s="35">
        <v>0</v>
      </c>
      <c r="DQ73" s="35">
        <v>53.967519443547815</v>
      </c>
      <c r="DR73" s="35">
        <v>74.496608883062265</v>
      </c>
      <c r="DS73" s="35">
        <v>83.889019127740909</v>
      </c>
      <c r="DT73" s="35">
        <v>100</v>
      </c>
      <c r="DU73" s="35">
        <v>87.615999999999985</v>
      </c>
      <c r="DV73" s="35">
        <v>100</v>
      </c>
      <c r="DW73" s="35">
        <v>100</v>
      </c>
      <c r="DX73" s="35">
        <v>69.309921270637346</v>
      </c>
      <c r="DY73" s="35">
        <v>93.774193548387117</v>
      </c>
      <c r="DZ73" s="35">
        <v>70.454544607438066</v>
      </c>
      <c r="EA73" s="35">
        <v>88.709671873049189</v>
      </c>
      <c r="EB73" s="35">
        <v>37.182103028574517</v>
      </c>
      <c r="EC73" s="35">
        <v>14.934382578463451</v>
      </c>
      <c r="ED73" s="35">
        <v>87.5</v>
      </c>
      <c r="EE73" s="35">
        <v>88.432073544433095</v>
      </c>
      <c r="EF73" s="35">
        <v>0.43351753643031332</v>
      </c>
      <c r="EG73" s="35">
        <v>5.8344720047294949</v>
      </c>
      <c r="EH73" s="35">
        <v>12.980978641682976</v>
      </c>
      <c r="EI73" s="35">
        <v>0</v>
      </c>
      <c r="EJ73" s="35">
        <v>0.61807039597099345</v>
      </c>
      <c r="EK73" s="35">
        <v>0.73437273762389277</v>
      </c>
      <c r="EL73" s="35">
        <v>3.0408484384019232</v>
      </c>
      <c r="EM73" s="35">
        <v>0.45606891609997946</v>
      </c>
      <c r="EN73" s="35">
        <v>0</v>
      </c>
      <c r="EO73" s="35">
        <v>68.505338078291842</v>
      </c>
      <c r="EP73" s="35">
        <v>7.0536784933342735</v>
      </c>
      <c r="EQ73" s="35">
        <v>21.16103548000282</v>
      </c>
      <c r="ER73" s="35">
        <v>126.96621288001693</v>
      </c>
      <c r="ES73" s="35">
        <v>134.01989137335119</v>
      </c>
      <c r="ET73" s="35">
        <v>63.483106440008463</v>
      </c>
      <c r="EU73" s="35">
        <v>21.16103548000282</v>
      </c>
      <c r="EV73" s="35">
        <v>69.307752080864731</v>
      </c>
      <c r="EW73" s="35">
        <v>-2.7419870188590636</v>
      </c>
      <c r="EX73" s="35">
        <v>44.793939352054636</v>
      </c>
      <c r="EY73" s="35">
        <v>-0.87527761214675337</v>
      </c>
      <c r="EZ73" s="35">
        <v>33.333333333333336</v>
      </c>
      <c r="FA73" s="35">
        <v>90</v>
      </c>
      <c r="FB73" s="35">
        <v>60</v>
      </c>
      <c r="FC73" s="35">
        <v>100</v>
      </c>
      <c r="FD73" s="35">
        <v>98.753117206982537</v>
      </c>
      <c r="FE73" s="35">
        <v>100</v>
      </c>
      <c r="FF73" s="35">
        <v>40.734721685609912</v>
      </c>
      <c r="FG73" s="35">
        <v>22.571484233450995</v>
      </c>
      <c r="FH73" s="35">
        <v>19.905873641518866</v>
      </c>
      <c r="FI73" s="35">
        <v>0</v>
      </c>
      <c r="FJ73" s="35">
        <v>44582.117821118714</v>
      </c>
      <c r="FK73" s="35">
        <v>113428.96325879946</v>
      </c>
      <c r="FL73" s="35">
        <v>52.78</v>
      </c>
      <c r="FM73" s="35">
        <v>98.16</v>
      </c>
      <c r="FN73" s="35">
        <v>27.88</v>
      </c>
      <c r="FO73" s="35">
        <v>0</v>
      </c>
      <c r="FP73" s="35">
        <v>0</v>
      </c>
      <c r="FQ73" s="35">
        <v>57.38</v>
      </c>
      <c r="FR73" s="26">
        <v>4216205.832581942</v>
      </c>
      <c r="FS73" s="35">
        <v>0</v>
      </c>
      <c r="FT73" s="31">
        <v>0.81231469071118156</v>
      </c>
      <c r="FU73" s="35">
        <v>90</v>
      </c>
      <c r="FV73" s="35">
        <v>25.5</v>
      </c>
      <c r="FW73" s="35">
        <v>167.78393548935699</v>
      </c>
      <c r="FX73" s="26">
        <v>118361</v>
      </c>
      <c r="FY73" s="35">
        <v>89.998220323901052</v>
      </c>
      <c r="FZ73" s="35">
        <v>98.914397579640507</v>
      </c>
      <c r="GA73" s="35">
        <v>99.697455063178495</v>
      </c>
      <c r="GB73" s="35">
        <v>98.255917423029004</v>
      </c>
      <c r="GC73" s="35">
        <v>88.966008186510052</v>
      </c>
      <c r="GD73" s="35">
        <v>0</v>
      </c>
      <c r="GE73" s="35">
        <v>0</v>
      </c>
      <c r="GF73" s="35">
        <v>4397.3748656274247</v>
      </c>
      <c r="GG73" s="35">
        <v>41.48892124602871</v>
      </c>
      <c r="GH73" s="35">
        <v>88.88559618248685</v>
      </c>
      <c r="GI73" s="35">
        <v>85.209041544886333</v>
      </c>
      <c r="GJ73" s="35">
        <v>71.709555221486724</v>
      </c>
      <c r="GK73" s="35">
        <v>74.353091742760739</v>
      </c>
      <c r="GL73" s="35">
        <v>95.142493497796536</v>
      </c>
      <c r="GM73" s="35">
        <v>98.507889632231183</v>
      </c>
      <c r="GN73" s="35">
        <v>96.532518792669137</v>
      </c>
      <c r="GO73" s="35">
        <v>93.70555272189047</v>
      </c>
      <c r="GP73" s="35">
        <v>97.437172628998098</v>
      </c>
      <c r="GQ73" s="35">
        <v>98.018052452327126</v>
      </c>
      <c r="GR73" s="35">
        <v>100</v>
      </c>
      <c r="GS73" s="35">
        <v>91.753138923411598</v>
      </c>
      <c r="GT73" s="35">
        <v>93.303156074558515</v>
      </c>
      <c r="GU73" s="35">
        <v>48.905499199145758</v>
      </c>
      <c r="GV73" s="35">
        <v>5.8551617873651773</v>
      </c>
      <c r="GW73" s="35">
        <v>5</v>
      </c>
      <c r="GX73" s="35">
        <v>88.432105356825048</v>
      </c>
      <c r="GY73" s="35">
        <v>24.844278341341873</v>
      </c>
      <c r="GZ73" s="35">
        <v>24.381562555614877</v>
      </c>
      <c r="HA73" s="35">
        <v>79.745596868884533</v>
      </c>
      <c r="HB73" s="35">
        <v>10.526315789473683</v>
      </c>
      <c r="HC73" s="35">
        <v>16.596153846153847</v>
      </c>
      <c r="HD73" s="35">
        <v>94.73684210526315</v>
      </c>
      <c r="HE73" s="35">
        <v>80.40141089574162</v>
      </c>
      <c r="HF73" s="35">
        <v>5.7803468208092479</v>
      </c>
      <c r="HG73" s="35">
        <v>65.909090909090907</v>
      </c>
      <c r="HH73" s="35">
        <v>7.4475078386852633</v>
      </c>
      <c r="HI73" s="35">
        <v>52.817594922858078</v>
      </c>
      <c r="HJ73" s="35">
        <v>0</v>
      </c>
      <c r="HK73" s="35">
        <v>0</v>
      </c>
      <c r="HL73" s="35">
        <v>0</v>
      </c>
      <c r="HM73" s="35">
        <v>0</v>
      </c>
      <c r="HN73" s="35">
        <v>7.8554595443833461</v>
      </c>
      <c r="HO73" s="35">
        <v>23.959151610369208</v>
      </c>
      <c r="HP73" s="35">
        <v>45.561665357423415</v>
      </c>
      <c r="HQ73" s="35">
        <v>73.44854673998428</v>
      </c>
      <c r="HR73" s="35">
        <v>11.096153846153847</v>
      </c>
      <c r="HS73" s="35">
        <v>9.8867924528301891</v>
      </c>
      <c r="HT73" s="35">
        <v>86.5</v>
      </c>
      <c r="HU73" s="35">
        <v>107.6</v>
      </c>
      <c r="HV73" s="35">
        <v>0</v>
      </c>
      <c r="HW73" s="35">
        <v>56.703910614525142</v>
      </c>
      <c r="HX73" s="35">
        <v>89.774696707105718</v>
      </c>
      <c r="HY73" s="35">
        <v>87.261698440207965</v>
      </c>
      <c r="HZ73" s="35">
        <v>76.25649913344887</v>
      </c>
      <c r="IA73" s="35">
        <v>96.13</v>
      </c>
      <c r="IB73" s="35">
        <v>100</v>
      </c>
      <c r="IC73" s="35">
        <v>100</v>
      </c>
      <c r="ID73" s="35">
        <v>94.897959183673478</v>
      </c>
      <c r="IE73" s="35">
        <v>95.48</v>
      </c>
      <c r="IF73" s="35">
        <v>84.146339999999995</v>
      </c>
      <c r="IG73" s="35">
        <v>91.463409999999996</v>
      </c>
      <c r="IH73" s="35">
        <v>65.874283950000006</v>
      </c>
      <c r="II73" s="35">
        <v>53.684586331321803</v>
      </c>
      <c r="IJ73" s="35">
        <v>77</v>
      </c>
      <c r="IK73" s="26">
        <v>5169</v>
      </c>
      <c r="IL73" s="35">
        <v>2.6135806504330773E-2</v>
      </c>
      <c r="IM73" s="35">
        <v>-0.63289413902771463</v>
      </c>
      <c r="IN73" s="35">
        <v>0.73908045977011494</v>
      </c>
      <c r="IO73" s="35">
        <v>-1</v>
      </c>
      <c r="IP73" s="35">
        <v>-0.797752808988764</v>
      </c>
      <c r="IQ73" s="35">
        <v>11.553219999999991</v>
      </c>
      <c r="IR73" s="35">
        <v>31.685055999999992</v>
      </c>
      <c r="IS73" s="35">
        <v>2.8696549999999998</v>
      </c>
      <c r="IT73" s="35">
        <v>138.32749999999999</v>
      </c>
      <c r="IU73" s="35">
        <v>115.59499999999998</v>
      </c>
    </row>
    <row r="74" spans="1:255">
      <c r="A74" s="34" t="s">
        <v>261</v>
      </c>
      <c r="B74" s="34" t="s">
        <v>47</v>
      </c>
      <c r="C74" s="35">
        <v>47.804224056275707</v>
      </c>
      <c r="D74" s="35" t="s">
        <v>568</v>
      </c>
      <c r="E74" s="35">
        <v>57.214707260185257</v>
      </c>
      <c r="F74" s="35">
        <v>57.182358992884893</v>
      </c>
      <c r="G74" s="35">
        <v>53.706253793203693</v>
      </c>
      <c r="H74" s="35">
        <v>53.333465026949952</v>
      </c>
      <c r="I74" s="35">
        <v>37.638739688444936</v>
      </c>
      <c r="J74" s="35">
        <v>27.749819575985455</v>
      </c>
      <c r="K74" s="35">
        <v>47.518474164699171</v>
      </c>
      <c r="L74" s="35">
        <v>55.23454642793039</v>
      </c>
      <c r="M74" s="35">
        <v>81.516185479174297</v>
      </c>
      <c r="N74" s="35">
        <v>54.528169458375366</v>
      </c>
      <c r="O74" s="35">
        <v>42.584295441026789</v>
      </c>
      <c r="P74" s="35">
        <v>61.906572589905508</v>
      </c>
      <c r="Q74" s="35">
        <v>36.889581840645519</v>
      </c>
      <c r="R74" s="35">
        <v>56.912448732466345</v>
      </c>
      <c r="S74" s="35">
        <v>65.121687238747555</v>
      </c>
      <c r="T74" s="35">
        <v>69.80571815968014</v>
      </c>
      <c r="U74" s="35">
        <v>72.952992745274599</v>
      </c>
      <c r="V74" s="35">
        <v>83.406685657737484</v>
      </c>
      <c r="W74" s="35">
        <v>17.030712309587599</v>
      </c>
      <c r="X74" s="35">
        <v>47.025139200334273</v>
      </c>
      <c r="Y74" s="35">
        <v>48.115739053084503</v>
      </c>
      <c r="Z74" s="35">
        <v>53.333465026949952</v>
      </c>
      <c r="AA74" s="35">
        <v>44.917602907289286</v>
      </c>
      <c r="AB74" s="35">
        <v>6.2016246781711901</v>
      </c>
      <c r="AC74" s="35">
        <v>17.608254532049202</v>
      </c>
      <c r="AD74" s="35">
        <v>73.390640812091334</v>
      </c>
      <c r="AE74" s="35">
        <v>30.400279147322813</v>
      </c>
      <c r="AF74" s="35">
        <v>53.314036053745831</v>
      </c>
      <c r="AG74" s="35">
        <v>57.248844735924486</v>
      </c>
      <c r="AH74" s="35">
        <v>8.4588583504994332</v>
      </c>
      <c r="AI74" s="35">
        <v>17.541755641532447</v>
      </c>
      <c r="AJ74" s="35">
        <v>68.499035778411951</v>
      </c>
      <c r="AK74" s="35">
        <v>76.532312176967224</v>
      </c>
      <c r="AL74" s="35">
        <v>13.581927343852263</v>
      </c>
      <c r="AM74" s="35">
        <v>18.648358317778477</v>
      </c>
      <c r="AN74" s="35">
        <v>50.020980601013562</v>
      </c>
      <c r="AO74" s="35">
        <v>57.828230770171565</v>
      </c>
      <c r="AP74" s="35">
        <v>11.876615756477886</v>
      </c>
      <c r="AQ74" s="35">
        <v>56.264506808639538</v>
      </c>
      <c r="AR74" s="35">
        <v>73.077754766878698</v>
      </c>
      <c r="AS74" s="35">
        <v>68.287188140989159</v>
      </c>
      <c r="AT74" s="35">
        <v>66.666666666666657</v>
      </c>
      <c r="AU74" s="35">
        <v>96.50900900900902</v>
      </c>
      <c r="AV74" s="35">
        <v>50</v>
      </c>
      <c r="AW74" s="35">
        <v>80.952380952380949</v>
      </c>
      <c r="AX74" s="35">
        <v>98.603351955307261</v>
      </c>
      <c r="AY74" s="35">
        <v>100</v>
      </c>
      <c r="AZ74" s="35">
        <v>66.187868214161611</v>
      </c>
      <c r="BA74" s="35">
        <v>28.963394124099835</v>
      </c>
      <c r="BB74" s="35">
        <v>42.988354885030489</v>
      </c>
      <c r="BC74" s="35">
        <v>34.501230068584853</v>
      </c>
      <c r="BD74" s="35">
        <v>28.473708881941619</v>
      </c>
      <c r="BE74" s="35">
        <v>44.729988696016555</v>
      </c>
      <c r="BF74" s="35">
        <v>54.549188745122201</v>
      </c>
      <c r="BG74" s="35">
        <v>80.474713740458014</v>
      </c>
      <c r="BH74" s="35">
        <v>67.151576619164004</v>
      </c>
      <c r="BI74" s="35">
        <v>0</v>
      </c>
      <c r="BJ74" s="35">
        <v>100</v>
      </c>
      <c r="BK74" s="35">
        <v>21.978494623655916</v>
      </c>
      <c r="BL74" s="35">
        <v>16.571110513166932</v>
      </c>
      <c r="BM74" s="35">
        <v>100</v>
      </c>
      <c r="BN74" s="35">
        <v>9.0087222257592146</v>
      </c>
      <c r="BO74" s="35">
        <v>25.538461538461537</v>
      </c>
      <c r="BP74" s="35">
        <v>49.045346062052509</v>
      </c>
      <c r="BQ74" s="35">
        <v>54.397874420776837</v>
      </c>
      <c r="BR74" s="35">
        <v>98.668112908574528</v>
      </c>
      <c r="BS74" s="35">
        <v>44.296089481121889</v>
      </c>
      <c r="BT74" s="35">
        <v>74.480503760229368</v>
      </c>
      <c r="BU74" s="35">
        <v>59.501948926263758</v>
      </c>
      <c r="BV74" s="35">
        <v>76.890454259028829</v>
      </c>
      <c r="BW74" s="35">
        <v>70.439439767093887</v>
      </c>
      <c r="BX74" s="35">
        <v>100</v>
      </c>
      <c r="BY74" s="35">
        <v>100</v>
      </c>
      <c r="BZ74" s="35">
        <v>9.4171544790404287</v>
      </c>
      <c r="CA74" s="35">
        <v>46.768628671491612</v>
      </c>
      <c r="CB74" s="35">
        <v>46.673556882560099</v>
      </c>
      <c r="CC74" s="35">
        <v>88.663509172487878</v>
      </c>
      <c r="CD74" s="35">
        <v>81.196425743505614</v>
      </c>
      <c r="CE74" s="35">
        <v>83.366879851674582</v>
      </c>
      <c r="CF74" s="35">
        <v>91.04895614992779</v>
      </c>
      <c r="CG74" s="35">
        <v>92.606912322970359</v>
      </c>
      <c r="CH74" s="35">
        <v>89.33957184382669</v>
      </c>
      <c r="CI74" s="35">
        <v>80.178665719666199</v>
      </c>
      <c r="CJ74" s="35">
        <v>81.556126341308001</v>
      </c>
      <c r="CK74" s="35">
        <v>73.721479635220888</v>
      </c>
      <c r="CL74" s="35">
        <v>100</v>
      </c>
      <c r="CM74" s="35">
        <v>85.121920575164978</v>
      </c>
      <c r="CN74" s="35">
        <v>64.728808823742796</v>
      </c>
      <c r="CO74" s="35">
        <v>8.925690395941924</v>
      </c>
      <c r="CP74" s="35">
        <v>29.666446532820878</v>
      </c>
      <c r="CQ74" s="35">
        <v>12.5</v>
      </c>
      <c r="CR74" s="35">
        <v>88.689652763223549</v>
      </c>
      <c r="CS74" s="35">
        <v>26.983131158402507</v>
      </c>
      <c r="CT74" s="35">
        <v>25.402633679376752</v>
      </c>
      <c r="CU74" s="35">
        <v>47.799554491346647</v>
      </c>
      <c r="CV74" s="35">
        <v>4.615384615384615</v>
      </c>
      <c r="CW74" s="35">
        <v>77.201863259452892</v>
      </c>
      <c r="CX74" s="35">
        <v>62.846153846153854</v>
      </c>
      <c r="CY74" s="35">
        <v>79.972986875686004</v>
      </c>
      <c r="CZ74" s="35">
        <v>55.263157894736601</v>
      </c>
      <c r="DA74" s="35">
        <v>24.764250310427251</v>
      </c>
      <c r="DB74" s="35">
        <v>52.646172958815121</v>
      </c>
      <c r="DC74" s="35">
        <v>37.189032855763458</v>
      </c>
      <c r="DD74" s="35">
        <v>3.958419467819807</v>
      </c>
      <c r="DE74" s="35">
        <v>13.137777914476098</v>
      </c>
      <c r="DF74" s="35">
        <v>0</v>
      </c>
      <c r="DG74" s="35">
        <v>7.7103013303888535</v>
      </c>
      <c r="DH74" s="35">
        <v>10.694962580046404</v>
      </c>
      <c r="DI74" s="35">
        <v>9.7237404303024224</v>
      </c>
      <c r="DJ74" s="35">
        <v>32.852289030967221</v>
      </c>
      <c r="DK74" s="35">
        <v>17.162026086880758</v>
      </c>
      <c r="DL74" s="35">
        <v>82.754483061518087</v>
      </c>
      <c r="DM74" s="35">
        <v>67.41669621432635</v>
      </c>
      <c r="DN74" s="35">
        <v>45.579567779960705</v>
      </c>
      <c r="DO74" s="35">
        <v>97.811816192560173</v>
      </c>
      <c r="DP74" s="35">
        <v>10.816299265197062</v>
      </c>
      <c r="DQ74" s="35">
        <v>43.060918908416127</v>
      </c>
      <c r="DR74" s="35">
        <v>47.450622902875899</v>
      </c>
      <c r="DS74" s="35">
        <v>50.673554660124978</v>
      </c>
      <c r="DT74" s="35">
        <v>0</v>
      </c>
      <c r="DU74" s="35">
        <v>50.623999999999981</v>
      </c>
      <c r="DV74" s="35">
        <v>71.487603305785242</v>
      </c>
      <c r="DW74" s="35">
        <v>15.702479338842767</v>
      </c>
      <c r="DX74" s="35">
        <v>73.723839559585016</v>
      </c>
      <c r="DY74" s="35">
        <v>55.032258064516135</v>
      </c>
      <c r="DZ74" s="35">
        <v>70.454544607438066</v>
      </c>
      <c r="EA74" s="35">
        <v>74.19354326743003</v>
      </c>
      <c r="EB74" s="35">
        <v>22.448250522178885</v>
      </c>
      <c r="EC74" s="35">
        <v>19.504493041993303</v>
      </c>
      <c r="ED74" s="35">
        <v>77.5</v>
      </c>
      <c r="EE74" s="35">
        <v>79.392236976506638</v>
      </c>
      <c r="EF74" s="35">
        <v>0.3674063150389541</v>
      </c>
      <c r="EG74" s="35">
        <v>30.993159564628098</v>
      </c>
      <c r="EH74" s="35">
        <v>9.949488208865823</v>
      </c>
      <c r="EI74" s="35">
        <v>0.98423766396428891</v>
      </c>
      <c r="EJ74" s="35">
        <v>0</v>
      </c>
      <c r="EK74" s="35">
        <v>7.3531443508394148</v>
      </c>
      <c r="EL74" s="35">
        <v>11.582565816164953</v>
      </c>
      <c r="EM74" s="35">
        <v>0.2677299623660222</v>
      </c>
      <c r="EN74" s="35">
        <v>0</v>
      </c>
      <c r="EO74" s="35">
        <v>68.505338078291842</v>
      </c>
      <c r="EP74" s="35">
        <v>16.138923856557245</v>
      </c>
      <c r="EQ74" s="35">
        <v>187.21151673606406</v>
      </c>
      <c r="ER74" s="35">
        <v>719.79600400245317</v>
      </c>
      <c r="ES74" s="35">
        <v>548.72341112294623</v>
      </c>
      <c r="ET74" s="35">
        <v>71.011264968851876</v>
      </c>
      <c r="EU74" s="35">
        <v>154.93366902294954</v>
      </c>
      <c r="EV74" s="35">
        <v>55.87155338913098</v>
      </c>
      <c r="EW74" s="35">
        <v>-4.0615578916073289</v>
      </c>
      <c r="EX74" s="35">
        <v>65.669536794929115</v>
      </c>
      <c r="EY74" s="35">
        <v>10.464327301312466</v>
      </c>
      <c r="EZ74" s="35">
        <v>66.666666666666671</v>
      </c>
      <c r="FA74" s="35">
        <v>96.9</v>
      </c>
      <c r="FB74" s="35">
        <v>60</v>
      </c>
      <c r="FC74" s="35">
        <v>85.714285714285708</v>
      </c>
      <c r="FD74" s="35">
        <v>98.753117206982537</v>
      </c>
      <c r="FE74" s="35">
        <v>100</v>
      </c>
      <c r="FF74" s="35">
        <v>64.408391428926564</v>
      </c>
      <c r="FG74" s="35">
        <v>22.571484233450995</v>
      </c>
      <c r="FH74" s="35">
        <v>30.309063233299703</v>
      </c>
      <c r="FI74" s="35">
        <v>29.358273040000011</v>
      </c>
      <c r="FJ74" s="35">
        <v>39799.387030438011</v>
      </c>
      <c r="FK74" s="35">
        <v>104748.46781382138</v>
      </c>
      <c r="FL74" s="35">
        <v>46.88</v>
      </c>
      <c r="FM74" s="35">
        <v>83.63</v>
      </c>
      <c r="FN74" s="35">
        <v>13.62</v>
      </c>
      <c r="FO74" s="35">
        <v>-100</v>
      </c>
      <c r="FP74" s="35">
        <v>1</v>
      </c>
      <c r="FQ74" s="35">
        <v>42.52</v>
      </c>
      <c r="FR74" s="26">
        <v>3108401.1997941472</v>
      </c>
      <c r="FS74" s="35">
        <v>1</v>
      </c>
      <c r="FT74" s="31">
        <v>0.63665881454128737</v>
      </c>
      <c r="FU74" s="35">
        <v>245</v>
      </c>
      <c r="FV74" s="35">
        <v>85.8</v>
      </c>
      <c r="FW74" s="35">
        <v>185.94879633708101</v>
      </c>
      <c r="FX74" s="26">
        <v>80795</v>
      </c>
      <c r="FY74" s="35">
        <v>75.408791675514976</v>
      </c>
      <c r="FZ74" s="35">
        <v>92.779783393501802</v>
      </c>
      <c r="GA74" s="35">
        <v>94.528208395271463</v>
      </c>
      <c r="GB74" s="35">
        <v>94.053939265236778</v>
      </c>
      <c r="GC74" s="35">
        <v>78.962270828909183</v>
      </c>
      <c r="GD74" s="35">
        <v>100</v>
      </c>
      <c r="GE74" s="35">
        <v>100</v>
      </c>
      <c r="GF74" s="35">
        <v>2983.5598411929891</v>
      </c>
      <c r="GG74" s="35">
        <v>54.499489475337725</v>
      </c>
      <c r="GH74" s="35">
        <v>75.048359363805702</v>
      </c>
      <c r="GI74" s="35">
        <v>86.805465669911584</v>
      </c>
      <c r="GJ74" s="35">
        <v>81.196425743505614</v>
      </c>
      <c r="GK74" s="35">
        <v>89.218368999161513</v>
      </c>
      <c r="GL74" s="35">
        <v>97.930109965546762</v>
      </c>
      <c r="GM74" s="35">
        <v>97.798100182901635</v>
      </c>
      <c r="GN74" s="35">
        <v>92.146600228492971</v>
      </c>
      <c r="GO74" s="35">
        <v>91.425077818404134</v>
      </c>
      <c r="GP74" s="35">
        <v>90.862080440014751</v>
      </c>
      <c r="GQ74" s="35">
        <v>94.655887027256441</v>
      </c>
      <c r="GR74" s="35">
        <v>100</v>
      </c>
      <c r="GS74" s="35">
        <v>91.159747625228633</v>
      </c>
      <c r="GT74" s="35">
        <v>92.945663494406489</v>
      </c>
      <c r="GU74" s="35">
        <v>24.520421887166417</v>
      </c>
      <c r="GV74" s="35">
        <v>-19.516728624535315</v>
      </c>
      <c r="GW74" s="35">
        <v>4</v>
      </c>
      <c r="GX74" s="35">
        <v>91.661357683867777</v>
      </c>
      <c r="GY74" s="35">
        <v>20.096269554753309</v>
      </c>
      <c r="GZ74" s="35">
        <v>27.295250230055924</v>
      </c>
      <c r="HA74" s="35">
        <v>48.651326654189141</v>
      </c>
      <c r="HB74" s="35">
        <v>4</v>
      </c>
      <c r="HC74" s="35">
        <v>8.7896774193548382</v>
      </c>
      <c r="HD74" s="35">
        <v>77</v>
      </c>
      <c r="HE74" s="35">
        <v>77.990545406490099</v>
      </c>
      <c r="HF74" s="35">
        <v>10.964912280701753</v>
      </c>
      <c r="HG74" s="35">
        <v>42.622950819672127</v>
      </c>
      <c r="HH74" s="35">
        <v>6.2847788194280865</v>
      </c>
      <c r="HI74" s="35">
        <v>40.75227599425012</v>
      </c>
      <c r="HJ74" s="35">
        <v>19.771071800208116</v>
      </c>
      <c r="HK74" s="35">
        <v>20.603537981269511</v>
      </c>
      <c r="HL74" s="35">
        <v>0</v>
      </c>
      <c r="HM74" s="35">
        <v>64.724245577523419</v>
      </c>
      <c r="HN74" s="35">
        <v>2.497398543184183</v>
      </c>
      <c r="HO74" s="35">
        <v>7.7003121748178982</v>
      </c>
      <c r="HP74" s="35">
        <v>39.958376690946928</v>
      </c>
      <c r="HQ74" s="35">
        <v>26.014568158168572</v>
      </c>
      <c r="HR74" s="35">
        <v>10.077363896848137</v>
      </c>
      <c r="HS74" s="35">
        <v>11.778571428571428</v>
      </c>
      <c r="HT74" s="35">
        <v>89.5</v>
      </c>
      <c r="HU74" s="35">
        <v>153.4</v>
      </c>
      <c r="HV74" s="35">
        <v>8.5853658536585371</v>
      </c>
      <c r="HW74" s="35">
        <v>47.317073170731703</v>
      </c>
      <c r="HX74" s="35">
        <v>78.930907023030997</v>
      </c>
      <c r="HY74" s="35">
        <v>61.131646289451233</v>
      </c>
      <c r="HZ74" s="35">
        <v>0</v>
      </c>
      <c r="IA74" s="35">
        <v>84.57</v>
      </c>
      <c r="IB74" s="35">
        <v>98.62</v>
      </c>
      <c r="IC74" s="35">
        <v>97.52066115702479</v>
      </c>
      <c r="ID74" s="35">
        <v>95.569620253164558</v>
      </c>
      <c r="IE74" s="35">
        <v>83.47</v>
      </c>
      <c r="IF74" s="35">
        <v>84.146339999999995</v>
      </c>
      <c r="IG74" s="35">
        <v>80.487799999999993</v>
      </c>
      <c r="IH74" s="35">
        <v>58.447516700000001</v>
      </c>
      <c r="II74" s="35">
        <v>56.172860243224903</v>
      </c>
      <c r="IJ74" s="35">
        <v>73</v>
      </c>
      <c r="IK74" s="26">
        <v>4815</v>
      </c>
      <c r="IL74" s="35">
        <v>2.2852080570291776E-2</v>
      </c>
      <c r="IM74" s="35">
        <v>0.8813760379596679</v>
      </c>
      <c r="IN74" s="35">
        <v>0.33294730746960044</v>
      </c>
      <c r="IO74" s="35">
        <v>-0.22176591375770022</v>
      </c>
      <c r="IP74" s="35">
        <v>-1</v>
      </c>
      <c r="IQ74" s="35">
        <v>70.442663999999894</v>
      </c>
      <c r="IR74" s="35">
        <v>94.708897999999905</v>
      </c>
      <c r="IS74" s="35">
        <v>1.8021480000000001</v>
      </c>
      <c r="IT74" s="35">
        <v>138.32749999999999</v>
      </c>
      <c r="IU74" s="35">
        <v>115.59499999999998</v>
      </c>
    </row>
    <row r="75" spans="1:255">
      <c r="A75" s="34" t="s">
        <v>270</v>
      </c>
      <c r="B75" s="34" t="s">
        <v>56</v>
      </c>
      <c r="C75" s="35">
        <v>52.470653054570029</v>
      </c>
      <c r="D75" s="35" t="s">
        <v>567</v>
      </c>
      <c r="E75" s="35">
        <v>51.794638705143981</v>
      </c>
      <c r="F75" s="35">
        <v>68.868068298404111</v>
      </c>
      <c r="G75" s="35">
        <v>55.851710319348193</v>
      </c>
      <c r="H75" s="35">
        <v>70.820287432713499</v>
      </c>
      <c r="I75" s="35">
        <v>38.179097210224683</v>
      </c>
      <c r="J75" s="35">
        <v>29.310116361585663</v>
      </c>
      <c r="K75" s="35">
        <v>52.866873358097543</v>
      </c>
      <c r="L75" s="35">
        <v>59.50398808899655</v>
      </c>
      <c r="M75" s="35">
        <v>66.846851340566431</v>
      </c>
      <c r="N75" s="35">
        <v>28.1993698094889</v>
      </c>
      <c r="O75" s="35">
        <v>42.745853012633475</v>
      </c>
      <c r="P75" s="35">
        <v>60.604896621080997</v>
      </c>
      <c r="Q75" s="35">
        <v>40.923632252059726</v>
      </c>
      <c r="R75" s="35">
        <v>82.132592219765428</v>
      </c>
      <c r="S75" s="35">
        <v>86.807014407340858</v>
      </c>
      <c r="T75" s="35">
        <v>65.609034314450454</v>
      </c>
      <c r="U75" s="35">
        <v>80.328903047003351</v>
      </c>
      <c r="V75" s="35">
        <v>87.592177418523391</v>
      </c>
      <c r="W75" s="35">
        <v>18.163345323755124</v>
      </c>
      <c r="X75" s="35">
        <v>43.995872171734703</v>
      </c>
      <c r="Y75" s="35">
        <v>49.178253635724381</v>
      </c>
      <c r="Z75" s="35">
        <v>70.820287432713499</v>
      </c>
      <c r="AA75" s="35">
        <v>45.525066821540626</v>
      </c>
      <c r="AB75" s="35">
        <v>8.0462427037686499</v>
      </c>
      <c r="AC75" s="35">
        <v>8.9431696311742837</v>
      </c>
      <c r="AD75" s="35">
        <v>51.634450753079811</v>
      </c>
      <c r="AE75" s="35">
        <v>47.807879082286028</v>
      </c>
      <c r="AF75" s="35">
        <v>67.117774269498724</v>
      </c>
      <c r="AG75" s="35">
        <v>65.240153799759838</v>
      </c>
      <c r="AH75" s="35">
        <v>3.0293568088341787</v>
      </c>
      <c r="AI75" s="35">
        <v>19.660838476162983</v>
      </c>
      <c r="AJ75" s="35">
        <v>70.064373100548465</v>
      </c>
      <c r="AK75" s="35">
        <v>68.265998168575109</v>
      </c>
      <c r="AL75" s="35">
        <v>23.905062727941161</v>
      </c>
      <c r="AM75" s="35">
        <v>50.338083502961048</v>
      </c>
      <c r="AN75" s="35">
        <v>43.868983383108691</v>
      </c>
      <c r="AO75" s="35">
        <v>60.758739265450814</v>
      </c>
      <c r="AP75" s="35">
        <v>12.343266164565616</v>
      </c>
      <c r="AQ75" s="35">
        <v>77.728404324197513</v>
      </c>
      <c r="AR75" s="35">
        <v>69.355484290925546</v>
      </c>
      <c r="AS75" s="35">
        <v>71.426118998627445</v>
      </c>
      <c r="AT75" s="35">
        <v>66.666666666666657</v>
      </c>
      <c r="AU75" s="35">
        <v>90.382882882882882</v>
      </c>
      <c r="AV75" s="35">
        <v>40</v>
      </c>
      <c r="AW75" s="35">
        <v>47.619047619047613</v>
      </c>
      <c r="AX75" s="35">
        <v>89.385474860335194</v>
      </c>
      <c r="AY75" s="35">
        <v>66.666666666666657</v>
      </c>
      <c r="AZ75" s="35">
        <v>27.390406010757317</v>
      </c>
      <c r="BA75" s="35">
        <v>14.497388468230518</v>
      </c>
      <c r="BB75" s="35">
        <v>32.442387901789999</v>
      </c>
      <c r="BC75" s="35">
        <v>0</v>
      </c>
      <c r="BD75" s="35">
        <v>36.561799006668572</v>
      </c>
      <c r="BE75" s="35">
        <v>23.838421768754948</v>
      </c>
      <c r="BF75" s="35">
        <v>67.837338262476905</v>
      </c>
      <c r="BG75" s="35">
        <v>59.887881679389324</v>
      </c>
      <c r="BH75" s="35">
        <v>45.01784364585216</v>
      </c>
      <c r="BI75" s="35">
        <v>37.513861159082488</v>
      </c>
      <c r="BJ75" s="35">
        <v>100</v>
      </c>
      <c r="BK75" s="35">
        <v>25.677419354838708</v>
      </c>
      <c r="BL75" s="35">
        <v>21.387267607518272</v>
      </c>
      <c r="BM75" s="35">
        <v>100</v>
      </c>
      <c r="BN75" s="35">
        <v>16.629842045881908</v>
      </c>
      <c r="BO75" s="35">
        <v>54.153846153846153</v>
      </c>
      <c r="BP75" s="35">
        <v>100</v>
      </c>
      <c r="BQ75" s="35">
        <v>75.013858867773877</v>
      </c>
      <c r="BR75" s="35">
        <v>99.362663857441689</v>
      </c>
      <c r="BS75" s="35">
        <v>79.874178489090198</v>
      </c>
      <c r="BT75" s="35">
        <v>86.938296576378136</v>
      </c>
      <c r="BU75" s="35">
        <v>88.723114328879404</v>
      </c>
      <c r="BV75" s="35">
        <v>90.763409242349539</v>
      </c>
      <c r="BW75" s="35">
        <v>87.736073400007058</v>
      </c>
      <c r="BX75" s="35">
        <v>93.751201691982317</v>
      </c>
      <c r="BY75" s="35">
        <v>93.166771516731075</v>
      </c>
      <c r="BZ75" s="35">
        <v>9.9091297346379594</v>
      </c>
      <c r="CA75" s="35">
        <v>80.910495158695056</v>
      </c>
      <c r="CB75" s="35">
        <v>56.24803784223775</v>
      </c>
      <c r="CC75" s="35">
        <v>77.522537829202648</v>
      </c>
      <c r="CD75" s="35">
        <v>95.668904862736355</v>
      </c>
      <c r="CE75" s="35">
        <v>91.756062077526508</v>
      </c>
      <c r="CF75" s="35">
        <v>79.867380511621832</v>
      </c>
      <c r="CG75" s="35">
        <v>64.526914075560001</v>
      </c>
      <c r="CH75" s="35">
        <v>92.829365007437687</v>
      </c>
      <c r="CI75" s="35">
        <v>80.37440949816353</v>
      </c>
      <c r="CJ75" s="35">
        <v>94.716105958932985</v>
      </c>
      <c r="CK75" s="35">
        <v>83.42768506740687</v>
      </c>
      <c r="CL75" s="35">
        <v>100</v>
      </c>
      <c r="CM75" s="35">
        <v>94.0852063446182</v>
      </c>
      <c r="CN75" s="35">
        <v>90.777733396067873</v>
      </c>
      <c r="CO75" s="35">
        <v>16.175486239821169</v>
      </c>
      <c r="CP75" s="35">
        <v>29.98121639811087</v>
      </c>
      <c r="CQ75" s="35">
        <v>8.3333333333333321</v>
      </c>
      <c r="CR75" s="35">
        <v>88.501843658063834</v>
      </c>
      <c r="CS75" s="35">
        <v>21.832761795886771</v>
      </c>
      <c r="CT75" s="35">
        <v>21.653011061253522</v>
      </c>
      <c r="CU75" s="35">
        <v>64.380598977585251</v>
      </c>
      <c r="CV75" s="35">
        <v>7.5250836120401328</v>
      </c>
      <c r="CW75" s="35">
        <v>38.854154695747042</v>
      </c>
      <c r="CX75" s="35">
        <v>85.953177257525084</v>
      </c>
      <c r="CY75" s="35">
        <v>85.39072672677645</v>
      </c>
      <c r="CZ75" s="35">
        <v>91.032967032967179</v>
      </c>
      <c r="DA75" s="35">
        <v>36.037168538396827</v>
      </c>
      <c r="DB75" s="35">
        <v>49.239646325791135</v>
      </c>
      <c r="DC75" s="35">
        <v>41.810487317290111</v>
      </c>
      <c r="DD75" s="35">
        <v>0.8291701080041054</v>
      </c>
      <c r="DE75" s="35">
        <v>26.91563784218463</v>
      </c>
      <c r="DF75" s="35">
        <v>0</v>
      </c>
      <c r="DG75" s="35">
        <v>4.4401628648858598</v>
      </c>
      <c r="DH75" s="35">
        <v>6.5461392993670611</v>
      </c>
      <c r="DI75" s="35">
        <v>2.2674071368484157</v>
      </c>
      <c r="DJ75" s="35">
        <v>17.888926677174556</v>
      </c>
      <c r="DK75" s="35">
        <v>9.0702054113070947</v>
      </c>
      <c r="DL75" s="35">
        <v>47.596375550174194</v>
      </c>
      <c r="DM75" s="35">
        <v>30.231080233056385</v>
      </c>
      <c r="DN75" s="35">
        <v>63.064833005893917</v>
      </c>
      <c r="DO75" s="35">
        <v>65.645514223194752</v>
      </c>
      <c r="DP75" s="35">
        <v>12.269653094676636</v>
      </c>
      <c r="DQ75" s="35">
        <v>61.343630214285625</v>
      </c>
      <c r="DR75" s="35">
        <v>88.33886848561859</v>
      </c>
      <c r="DS75" s="35">
        <v>70.214104843770059</v>
      </c>
      <c r="DT75" s="35">
        <v>6.8731387730792139</v>
      </c>
      <c r="DU75" s="35">
        <v>52.063999999999986</v>
      </c>
      <c r="DV75" s="35">
        <v>76.859504132231322</v>
      </c>
      <c r="DW75" s="35">
        <v>61.79775280898847</v>
      </c>
      <c r="DX75" s="35">
        <v>88.448259567564079</v>
      </c>
      <c r="DY75" s="35">
        <v>56.419354838709715</v>
      </c>
      <c r="DZ75" s="35">
        <v>75.000009318181213</v>
      </c>
      <c r="EA75" s="35">
        <v>80.645157450572512</v>
      </c>
      <c r="EB75" s="35">
        <v>32.750882604171636</v>
      </c>
      <c r="EC75" s="35">
        <v>21.752738594172989</v>
      </c>
      <c r="ED75" s="35">
        <v>90</v>
      </c>
      <c r="EE75" s="35">
        <v>91.292134831460672</v>
      </c>
      <c r="EF75" s="35">
        <v>0.76641265872428677</v>
      </c>
      <c r="EG75" s="35">
        <v>9.5549749433616302</v>
      </c>
      <c r="EH75" s="35">
        <v>1.3719783880133158</v>
      </c>
      <c r="EI75" s="35">
        <v>0.17190184678403883</v>
      </c>
      <c r="EJ75" s="35">
        <v>3.2815162072876207</v>
      </c>
      <c r="EK75" s="35">
        <v>12.494041802701782</v>
      </c>
      <c r="EL75" s="35">
        <v>13.569373527254347</v>
      </c>
      <c r="EM75" s="35">
        <v>3.7354389725669312</v>
      </c>
      <c r="EN75" s="35">
        <v>0</v>
      </c>
      <c r="EO75" s="35">
        <v>68.505338078291842</v>
      </c>
      <c r="EP75" s="35">
        <v>15.336952854206926</v>
      </c>
      <c r="EQ75" s="35">
        <v>251.52602680899358</v>
      </c>
      <c r="ER75" s="35">
        <v>638.01723873500816</v>
      </c>
      <c r="ES75" s="35">
        <v>349.68252507591791</v>
      </c>
      <c r="ET75" s="35">
        <v>79.75215484187602</v>
      </c>
      <c r="EU75" s="35">
        <v>144.16735682954513</v>
      </c>
      <c r="EV75" s="35">
        <v>56.013713580021495</v>
      </c>
      <c r="EW75" s="35">
        <v>-1.5137135800214949</v>
      </c>
      <c r="EX75" s="35">
        <v>63.263712771913632</v>
      </c>
      <c r="EY75" s="35">
        <v>11.169357580922053</v>
      </c>
      <c r="EZ75" s="35">
        <v>66.666666666666671</v>
      </c>
      <c r="FA75" s="35">
        <v>91.460000000000008</v>
      </c>
      <c r="FB75" s="35">
        <v>52</v>
      </c>
      <c r="FC75" s="35">
        <v>60.714285714285708</v>
      </c>
      <c r="FD75" s="35">
        <v>90.523690773067329</v>
      </c>
      <c r="FE75" s="35">
        <v>75</v>
      </c>
      <c r="FF75" s="35">
        <v>26.654008345303023</v>
      </c>
      <c r="FG75" s="35">
        <v>11.297970598155835</v>
      </c>
      <c r="FH75" s="35">
        <v>22.873598884729525</v>
      </c>
      <c r="FI75" s="35">
        <v>0</v>
      </c>
      <c r="FJ75" s="35">
        <v>49594.911257630134</v>
      </c>
      <c r="FK75" s="35">
        <v>59558.112933345605</v>
      </c>
      <c r="FL75" s="35">
        <v>33.94</v>
      </c>
      <c r="FM75" s="35">
        <v>66.37</v>
      </c>
      <c r="FN75" s="35">
        <v>-17.489999999999998</v>
      </c>
      <c r="FO75" s="35">
        <v>-10.607990107558834</v>
      </c>
      <c r="FP75" s="35">
        <v>1</v>
      </c>
      <c r="FQ75" s="35">
        <v>45.1</v>
      </c>
      <c r="FR75" s="26">
        <v>3772016.1378337722</v>
      </c>
      <c r="FS75" s="35">
        <v>1</v>
      </c>
      <c r="FT75" s="31">
        <v>1.1752538548326439</v>
      </c>
      <c r="FU75" s="35">
        <v>152</v>
      </c>
      <c r="FV75" s="35">
        <v>0.4</v>
      </c>
      <c r="FW75" s="35">
        <v>151.71013220773</v>
      </c>
      <c r="FX75" s="26">
        <v>41160</v>
      </c>
      <c r="FY75" s="35">
        <v>90.800065713816338</v>
      </c>
      <c r="FZ75" s="35">
        <v>96.13109906357812</v>
      </c>
      <c r="GA75" s="35">
        <v>98.463939543288973</v>
      </c>
      <c r="GB75" s="35">
        <v>97.182520124856254</v>
      </c>
      <c r="GC75" s="35">
        <v>91.251848201084272</v>
      </c>
      <c r="GD75" s="35">
        <v>93.751201691982317</v>
      </c>
      <c r="GE75" s="35">
        <v>93.166771516731075</v>
      </c>
      <c r="GF75" s="35">
        <v>3139.4283276586607</v>
      </c>
      <c r="GG75" s="35">
        <v>77.718401483686335</v>
      </c>
      <c r="GH75" s="35">
        <v>79.528294537014958</v>
      </c>
      <c r="GI75" s="35">
        <v>84.933168992696963</v>
      </c>
      <c r="GJ75" s="35">
        <v>95.668904862736355</v>
      </c>
      <c r="GK75" s="35">
        <v>94.656258363956042</v>
      </c>
      <c r="GL75" s="35">
        <v>95.557691843648968</v>
      </c>
      <c r="GM75" s="35">
        <v>89.434971581410892</v>
      </c>
      <c r="GN75" s="35">
        <v>94.717485790705453</v>
      </c>
      <c r="GO75" s="35">
        <v>91.509758680166883</v>
      </c>
      <c r="GP75" s="35">
        <v>96.937718374583852</v>
      </c>
      <c r="GQ75" s="35">
        <v>96.629782727859947</v>
      </c>
      <c r="GR75" s="35">
        <v>100</v>
      </c>
      <c r="GS75" s="35">
        <v>95.300878480853186</v>
      </c>
      <c r="GT75" s="35">
        <v>98.15552098472287</v>
      </c>
      <c r="GU75" s="35">
        <v>35.855101034992607</v>
      </c>
      <c r="GV75" s="35">
        <v>-19.091751621872106</v>
      </c>
      <c r="GW75" s="35">
        <v>3</v>
      </c>
      <c r="GX75" s="35">
        <v>91.580417282733691</v>
      </c>
      <c r="GY75" s="35">
        <v>17.537374733037623</v>
      </c>
      <c r="GZ75" s="35">
        <v>25.102677838015442</v>
      </c>
      <c r="HA75" s="35">
        <v>62.324983943481051</v>
      </c>
      <c r="HB75" s="35">
        <v>6.5217391304347823</v>
      </c>
      <c r="HC75" s="35">
        <v>17.227154046997388</v>
      </c>
      <c r="HD75" s="35">
        <v>91.304347826086953</v>
      </c>
      <c r="HE75" s="35">
        <v>79.88675435437176</v>
      </c>
      <c r="HF75" s="35">
        <v>2.197802197802198</v>
      </c>
      <c r="HG75" s="35">
        <v>49.367088607594937</v>
      </c>
      <c r="HH75" s="35">
        <v>6.1365342163355407</v>
      </c>
      <c r="HI75" s="35">
        <v>42.594052714575355</v>
      </c>
      <c r="HJ75" s="35">
        <v>4.1414463204842304</v>
      </c>
      <c r="HK75" s="35">
        <v>42.210895189550811</v>
      </c>
      <c r="HL75" s="35">
        <v>0</v>
      </c>
      <c r="HM75" s="35">
        <v>37.273016884358078</v>
      </c>
      <c r="HN75" s="35">
        <v>1.9114367633004141</v>
      </c>
      <c r="HO75" s="35">
        <v>3.6635871296591271</v>
      </c>
      <c r="HP75" s="35">
        <v>26.282255495380696</v>
      </c>
      <c r="HQ75" s="35">
        <v>15.610066900286716</v>
      </c>
      <c r="HR75" s="35">
        <v>14.05020920502092</v>
      </c>
      <c r="HS75" s="35">
        <v>17.356321839080461</v>
      </c>
      <c r="HT75" s="35">
        <v>98.4</v>
      </c>
      <c r="HU75" s="35">
        <v>124</v>
      </c>
      <c r="HV75" s="35">
        <v>9.738955823293173</v>
      </c>
      <c r="HW75" s="35">
        <v>63.052208835341361</v>
      </c>
      <c r="HX75" s="35">
        <v>95.32459797498511</v>
      </c>
      <c r="HY75" s="35">
        <v>76.50387135199523</v>
      </c>
      <c r="HZ75" s="35">
        <v>5.2412150089338896</v>
      </c>
      <c r="IA75" s="35">
        <v>85.02</v>
      </c>
      <c r="IB75" s="35">
        <v>98.88</v>
      </c>
      <c r="IC75" s="35">
        <v>98.876404494382015</v>
      </c>
      <c r="ID75" s="35">
        <v>97.810218978102199</v>
      </c>
      <c r="IE75" s="35">
        <v>83.9</v>
      </c>
      <c r="IF75" s="35">
        <v>86.585369999999998</v>
      </c>
      <c r="IG75" s="35">
        <v>85.365849999999995</v>
      </c>
      <c r="IH75" s="35">
        <v>63.640676500000005</v>
      </c>
      <c r="II75" s="35">
        <v>57.396955546759436</v>
      </c>
      <c r="IJ75" s="35">
        <v>78</v>
      </c>
      <c r="IK75" s="26">
        <v>5281</v>
      </c>
      <c r="IL75" s="35">
        <v>4.2670614414182469E-2</v>
      </c>
      <c r="IM75" s="35">
        <v>-0.40896168508108804</v>
      </c>
      <c r="IN75" s="35">
        <v>-0.81619407352237061</v>
      </c>
      <c r="IO75" s="35">
        <v>-0.86407766990291257</v>
      </c>
      <c r="IP75" s="35">
        <v>7.3789392774788617E-2</v>
      </c>
      <c r="IQ75" s="35">
        <v>116.182963</v>
      </c>
      <c r="IR75" s="35">
        <v>109.3682749999999</v>
      </c>
      <c r="IS75" s="35">
        <v>21.457155999999898</v>
      </c>
      <c r="IT75" s="35">
        <v>138.32749999999999</v>
      </c>
      <c r="IU75" s="35">
        <v>115.59499999999998</v>
      </c>
    </row>
    <row r="76" spans="1:255">
      <c r="A76" s="34" t="s">
        <v>238</v>
      </c>
      <c r="B76" s="34" t="s">
        <v>24</v>
      </c>
      <c r="C76" s="35">
        <v>50.02507253049712</v>
      </c>
      <c r="D76" s="35" t="s">
        <v>567</v>
      </c>
      <c r="E76" s="35">
        <v>48.558272131062424</v>
      </c>
      <c r="F76" s="35">
        <v>59.359029563919982</v>
      </c>
      <c r="G76" s="35">
        <v>54.415604690123232</v>
      </c>
      <c r="H76" s="35">
        <v>72.638614132350469</v>
      </c>
      <c r="I76" s="35">
        <v>38.554141198016687</v>
      </c>
      <c r="J76" s="35">
        <v>26.624773467509922</v>
      </c>
      <c r="K76" s="35">
        <v>70.157228913151869</v>
      </c>
      <c r="L76" s="35">
        <v>55.93158639238068</v>
      </c>
      <c r="M76" s="35">
        <v>45.404178619960746</v>
      </c>
      <c r="N76" s="35">
        <v>13.333333333333334</v>
      </c>
      <c r="O76" s="35">
        <v>25.627496344801749</v>
      </c>
      <c r="P76" s="35">
        <v>80.895809182746149</v>
      </c>
      <c r="Q76" s="35">
        <v>40.480305811120587</v>
      </c>
      <c r="R76" s="35">
        <v>62.445810945598467</v>
      </c>
      <c r="S76" s="35">
        <v>67.843334832294232</v>
      </c>
      <c r="T76" s="35">
        <v>66.666666666666657</v>
      </c>
      <c r="U76" s="35">
        <v>79.318526401815035</v>
      </c>
      <c r="V76" s="35">
        <v>85.14869100776103</v>
      </c>
      <c r="W76" s="35">
        <v>19.533620644489755</v>
      </c>
      <c r="X76" s="35">
        <v>39.381676752210872</v>
      </c>
      <c r="Y76" s="35">
        <v>48.695508644339483</v>
      </c>
      <c r="Z76" s="35">
        <v>72.638614132350469</v>
      </c>
      <c r="AA76" s="35">
        <v>41.606534784130169</v>
      </c>
      <c r="AB76" s="35">
        <v>32.522785778891432</v>
      </c>
      <c r="AC76" s="35">
        <v>16.134211618781301</v>
      </c>
      <c r="AD76" s="35">
        <v>57.415611887058795</v>
      </c>
      <c r="AE76" s="35">
        <v>28.636688005393037</v>
      </c>
      <c r="AF76" s="35">
        <v>55.009015113845393</v>
      </c>
      <c r="AG76" s="35">
        <v>54.766541618697481</v>
      </c>
      <c r="AH76" s="35">
        <v>6.3109163134482769</v>
      </c>
      <c r="AI76" s="35">
        <v>18.796862470383999</v>
      </c>
      <c r="AJ76" s="35">
        <v>78.352083480124676</v>
      </c>
      <c r="AK76" s="35">
        <v>88.33514945438381</v>
      </c>
      <c r="AL76" s="35">
        <v>54.602421052919837</v>
      </c>
      <c r="AM76" s="35">
        <v>47.740185799091513</v>
      </c>
      <c r="AN76" s="35">
        <v>60.970111030001931</v>
      </c>
      <c r="AO76" s="35">
        <v>90.943422662389395</v>
      </c>
      <c r="AP76" s="35">
        <v>0</v>
      </c>
      <c r="AQ76" s="35">
        <v>71.111782301426956</v>
      </c>
      <c r="AR76" s="35">
        <v>83.413986085257719</v>
      </c>
      <c r="AS76" s="35">
        <v>58.465496908552083</v>
      </c>
      <c r="AT76" s="35">
        <v>66.666666666666657</v>
      </c>
      <c r="AU76" s="35">
        <v>58.851351351351354</v>
      </c>
      <c r="AV76" s="35">
        <v>25</v>
      </c>
      <c r="AW76" s="35">
        <v>0</v>
      </c>
      <c r="AX76" s="35">
        <v>97.765363128491629</v>
      </c>
      <c r="AY76" s="35">
        <v>66.666666666666657</v>
      </c>
      <c r="AZ76" s="35">
        <v>0</v>
      </c>
      <c r="BA76" s="35">
        <v>0</v>
      </c>
      <c r="BB76" s="35">
        <v>0</v>
      </c>
      <c r="BC76" s="35">
        <v>0</v>
      </c>
      <c r="BD76" s="35">
        <v>6.8475253528041753</v>
      </c>
      <c r="BE76" s="35">
        <v>24.974376291993352</v>
      </c>
      <c r="BF76" s="35">
        <v>45.060587389607726</v>
      </c>
      <c r="BG76" s="35">
        <v>100</v>
      </c>
      <c r="BH76" s="35">
        <v>73.583236730984609</v>
      </c>
      <c r="BI76" s="35">
        <v>50</v>
      </c>
      <c r="BJ76" s="35">
        <v>100</v>
      </c>
      <c r="BK76" s="35">
        <v>42.637992831541219</v>
      </c>
      <c r="BL76" s="35">
        <v>11.046909109099461</v>
      </c>
      <c r="BM76" s="35">
        <v>100</v>
      </c>
      <c r="BN76" s="35">
        <v>8.2363213038416756</v>
      </c>
      <c r="BO76" s="35">
        <v>4.9230769230769234</v>
      </c>
      <c r="BP76" s="35">
        <v>94.510739856801919</v>
      </c>
      <c r="BQ76" s="35">
        <v>50.683498386120526</v>
      </c>
      <c r="BR76" s="35">
        <v>99.66592861639451</v>
      </c>
      <c r="BS76" s="35">
        <v>58.612392506753494</v>
      </c>
      <c r="BT76" s="35">
        <v>71.679040857615306</v>
      </c>
      <c r="BU76" s="35">
        <v>65.377441930999041</v>
      </c>
      <c r="BV76" s="35">
        <v>70.553956421194599</v>
      </c>
      <c r="BW76" s="35">
        <v>72.993842444908765</v>
      </c>
      <c r="BX76" s="35">
        <v>100</v>
      </c>
      <c r="BY76" s="35">
        <v>100</v>
      </c>
      <c r="BZ76" s="35">
        <v>0</v>
      </c>
      <c r="CA76" s="35">
        <v>76.927937456340672</v>
      </c>
      <c r="CB76" s="35">
        <v>81.681126433643414</v>
      </c>
      <c r="CC76" s="35">
        <v>78.567134462080659</v>
      </c>
      <c r="CD76" s="35">
        <v>80.891959988533685</v>
      </c>
      <c r="CE76" s="35">
        <v>74.024522770083635</v>
      </c>
      <c r="CF76" s="35">
        <v>83.818477300208201</v>
      </c>
      <c r="CG76" s="35">
        <v>90.275965379302775</v>
      </c>
      <c r="CH76" s="35">
        <v>94.512913819221652</v>
      </c>
      <c r="CI76" s="35">
        <v>86.348837382871551</v>
      </c>
      <c r="CJ76" s="35">
        <v>94.075320075075751</v>
      </c>
      <c r="CK76" s="35">
        <v>65.171845099465614</v>
      </c>
      <c r="CL76" s="35">
        <v>89.349112426035461</v>
      </c>
      <c r="CM76" s="35">
        <v>85.810735444925541</v>
      </c>
      <c r="CN76" s="35">
        <v>75.644798435189827</v>
      </c>
      <c r="CO76" s="35">
        <v>9.5001442569333996</v>
      </c>
      <c r="CP76" s="35">
        <v>28.267384343202529</v>
      </c>
      <c r="CQ76" s="35">
        <v>20.833333333333336</v>
      </c>
      <c r="CR76" s="35">
        <v>68.723092899049917</v>
      </c>
      <c r="CS76" s="35">
        <v>24.929870622499553</v>
      </c>
      <c r="CT76" s="35">
        <v>24.492066735083135</v>
      </c>
      <c r="CU76" s="35">
        <v>38.362007107534069</v>
      </c>
      <c r="CV76" s="35">
        <v>16.632016632016629</v>
      </c>
      <c r="CW76" s="35">
        <v>61.617532667329044</v>
      </c>
      <c r="CX76" s="35">
        <v>78.170478170478162</v>
      </c>
      <c r="CY76" s="35">
        <v>88.374616178482327</v>
      </c>
      <c r="CZ76" s="35">
        <v>70.434782608695471</v>
      </c>
      <c r="DA76" s="35">
        <v>59.106443609873594</v>
      </c>
      <c r="DB76" s="35">
        <v>44.425086266723682</v>
      </c>
      <c r="DC76" s="35">
        <v>38.787983301536656</v>
      </c>
      <c r="DD76" s="35">
        <v>46.562346881247137</v>
      </c>
      <c r="DE76" s="35">
        <v>32.256510306963627</v>
      </c>
      <c r="DF76" s="35">
        <v>24.242889644204183</v>
      </c>
      <c r="DG76" s="35">
        <v>27.029396283150795</v>
      </c>
      <c r="DH76" s="35">
        <v>16.89067317950029</v>
      </c>
      <c r="DI76" s="35">
        <v>9.9523786606339595</v>
      </c>
      <c r="DJ76" s="35">
        <v>22.194225709188988</v>
      </c>
      <c r="DK76" s="35">
        <v>15.49956892580197</v>
      </c>
      <c r="DL76" s="35">
        <v>71.900763697907237</v>
      </c>
      <c r="DM76" s="35">
        <v>63.356169111254893</v>
      </c>
      <c r="DN76" s="35">
        <v>42.436149312377225</v>
      </c>
      <c r="DO76" s="35">
        <v>51.969365426695838</v>
      </c>
      <c r="DP76" s="35">
        <v>2.8301046537519485</v>
      </c>
      <c r="DQ76" s="35">
        <v>43.062972467330461</v>
      </c>
      <c r="DR76" s="35">
        <v>55.18456562953051</v>
      </c>
      <c r="DS76" s="35">
        <v>42.105797276352249</v>
      </c>
      <c r="DT76" s="35">
        <v>0</v>
      </c>
      <c r="DU76" s="35">
        <v>36</v>
      </c>
      <c r="DV76" s="35">
        <v>86.157024793388402</v>
      </c>
      <c r="DW76" s="35">
        <v>62.222222222222065</v>
      </c>
      <c r="DX76" s="35">
        <v>51.117441456842307</v>
      </c>
      <c r="DY76" s="35">
        <v>39.548387096774213</v>
      </c>
      <c r="DZ76" s="35">
        <v>59.090910785123853</v>
      </c>
      <c r="EA76" s="35">
        <v>67.741942310093307</v>
      </c>
      <c r="EB76" s="35">
        <v>16.649049106140456</v>
      </c>
      <c r="EC76" s="35">
        <v>32.691402669152083</v>
      </c>
      <c r="ED76" s="35">
        <v>75</v>
      </c>
      <c r="EE76" s="35">
        <v>77.425944841675175</v>
      </c>
      <c r="EF76" s="35">
        <v>0.33622316943676905</v>
      </c>
      <c r="EG76" s="35">
        <v>24.444481646732921</v>
      </c>
      <c r="EH76" s="35">
        <v>6.7738767510716933</v>
      </c>
      <c r="EI76" s="35">
        <v>0</v>
      </c>
      <c r="EJ76" s="35">
        <v>0</v>
      </c>
      <c r="EK76" s="35">
        <v>7.676555376094008</v>
      </c>
      <c r="EL76" s="35">
        <v>10.662915302253312</v>
      </c>
      <c r="EM76" s="35">
        <v>7.1395035952808366</v>
      </c>
      <c r="EN76" s="35">
        <v>0</v>
      </c>
      <c r="EO76" s="35">
        <v>68.505338078291842</v>
      </c>
      <c r="EP76" s="35">
        <v>11.090901024799255</v>
      </c>
      <c r="EQ76" s="35">
        <v>95.381748813273589</v>
      </c>
      <c r="ER76" s="35">
        <v>394.83607648285346</v>
      </c>
      <c r="ES76" s="35">
        <v>365.99973381837538</v>
      </c>
      <c r="ET76" s="35">
        <v>55.45450512399627</v>
      </c>
      <c r="EU76" s="35">
        <v>33.272703074397761</v>
      </c>
      <c r="EV76" s="35">
        <v>52.253465986201348</v>
      </c>
      <c r="EW76" s="35">
        <v>-2.2991311757964468</v>
      </c>
      <c r="EX76" s="35">
        <v>72.350178025556929</v>
      </c>
      <c r="EY76" s="35">
        <v>8.2582928169931265</v>
      </c>
      <c r="EZ76" s="35">
        <v>66.666666666666671</v>
      </c>
      <c r="FA76" s="35">
        <v>63.460000000000008</v>
      </c>
      <c r="FB76" s="35">
        <v>40</v>
      </c>
      <c r="FC76" s="35">
        <v>25</v>
      </c>
      <c r="FD76" s="35">
        <v>98.004987531172077</v>
      </c>
      <c r="FE76" s="35">
        <v>75</v>
      </c>
      <c r="FF76" s="35">
        <v>0</v>
      </c>
      <c r="FG76" s="35">
        <v>0</v>
      </c>
      <c r="FH76" s="35">
        <v>0</v>
      </c>
      <c r="FI76" s="35">
        <v>0</v>
      </c>
      <c r="FJ76" s="35">
        <v>13607.813811720864</v>
      </c>
      <c r="FK76" s="35">
        <v>62015.285639057714</v>
      </c>
      <c r="FL76" s="35">
        <v>56.12</v>
      </c>
      <c r="FM76" s="35">
        <v>100</v>
      </c>
      <c r="FN76" s="35">
        <v>22.66</v>
      </c>
      <c r="FO76" s="35">
        <v>0</v>
      </c>
      <c r="FP76" s="35">
        <v>1</v>
      </c>
      <c r="FQ76" s="35">
        <v>56.93</v>
      </c>
      <c r="FR76" s="26">
        <v>2347225.3285215367</v>
      </c>
      <c r="FS76" s="35">
        <v>1</v>
      </c>
      <c r="FT76" s="31">
        <v>0.58207217694994184</v>
      </c>
      <c r="FU76" s="35">
        <v>312</v>
      </c>
      <c r="FV76" s="35">
        <v>9.6</v>
      </c>
      <c r="FW76" s="35">
        <v>192.11756668261901</v>
      </c>
      <c r="FX76" s="26">
        <v>23854</v>
      </c>
      <c r="FY76" s="35">
        <v>81.602101918611751</v>
      </c>
      <c r="FZ76" s="35">
        <v>92.026151778076496</v>
      </c>
      <c r="GA76" s="35">
        <v>95.319564951729191</v>
      </c>
      <c r="GB76" s="35">
        <v>92.624954173286085</v>
      </c>
      <c r="GC76" s="35">
        <v>80.777221068067945</v>
      </c>
      <c r="GD76" s="35">
        <v>100</v>
      </c>
      <c r="GE76" s="35">
        <v>100</v>
      </c>
      <c r="GF76" s="35">
        <v>0</v>
      </c>
      <c r="GG76" s="35">
        <v>75.009977300322021</v>
      </c>
      <c r="GH76" s="35">
        <v>91.428531074518204</v>
      </c>
      <c r="GI76" s="35">
        <v>85.108718749042566</v>
      </c>
      <c r="GJ76" s="35">
        <v>80.891959988533685</v>
      </c>
      <c r="GK76" s="35">
        <v>83.162629256193043</v>
      </c>
      <c r="GL76" s="35">
        <v>96.396004253798225</v>
      </c>
      <c r="GM76" s="35">
        <v>97.103869047935603</v>
      </c>
      <c r="GN76" s="35">
        <v>95.957734461780518</v>
      </c>
      <c r="GO76" s="35">
        <v>94.094360375813423</v>
      </c>
      <c r="GP76" s="35">
        <v>96.641883340106645</v>
      </c>
      <c r="GQ76" s="35">
        <v>92.917196560650709</v>
      </c>
      <c r="GR76" s="35">
        <v>98.010303098645039</v>
      </c>
      <c r="GS76" s="35">
        <v>91.477987228912767</v>
      </c>
      <c r="GT76" s="35">
        <v>95.128891830129561</v>
      </c>
      <c r="GU76" s="35">
        <v>25.418550653794451</v>
      </c>
      <c r="GV76" s="35">
        <v>-21.405630077460795</v>
      </c>
      <c r="GW76" s="35">
        <v>6</v>
      </c>
      <c r="GX76" s="35">
        <v>83.056336306977883</v>
      </c>
      <c r="GY76" s="35">
        <v>19.076133447390934</v>
      </c>
      <c r="GZ76" s="35">
        <v>26.762800928754736</v>
      </c>
      <c r="HA76" s="35">
        <v>40.86859688195991</v>
      </c>
      <c r="HB76" s="35">
        <v>14.414414414414415</v>
      </c>
      <c r="HC76" s="35">
        <v>12.21862871927555</v>
      </c>
      <c r="HD76" s="35">
        <v>86.486486486486484</v>
      </c>
      <c r="HE76" s="35">
        <v>80.931115662468812</v>
      </c>
      <c r="HF76" s="35">
        <v>7.2463768115942031</v>
      </c>
      <c r="HG76" s="35">
        <v>63.168516649848634</v>
      </c>
      <c r="HH76" s="35">
        <v>5.9270150720838792</v>
      </c>
      <c r="HI76" s="35">
        <v>41.389501727511139</v>
      </c>
      <c r="HJ76" s="35">
        <v>232.56441386753002</v>
      </c>
      <c r="HK76" s="35">
        <v>50.586806960744632</v>
      </c>
      <c r="HL76" s="35">
        <v>29.003102657493592</v>
      </c>
      <c r="HM76" s="35">
        <v>226.89869148792664</v>
      </c>
      <c r="HN76" s="35">
        <v>3.3724537973829758</v>
      </c>
      <c r="HO76" s="35">
        <v>7.8240928099285041</v>
      </c>
      <c r="HP76" s="35">
        <v>30.217186024551467</v>
      </c>
      <c r="HQ76" s="35">
        <v>23.876972885471471</v>
      </c>
      <c r="HR76" s="35">
        <v>11.303827751196172</v>
      </c>
      <c r="HS76" s="35">
        <v>12.387640449438202</v>
      </c>
      <c r="HT76" s="35">
        <v>87.9</v>
      </c>
      <c r="HU76" s="35">
        <v>111.5</v>
      </c>
      <c r="HV76" s="35">
        <v>2.2463768115942031</v>
      </c>
      <c r="HW76" s="35">
        <v>47.318840579710148</v>
      </c>
      <c r="HX76" s="35">
        <v>82.031746031746039</v>
      </c>
      <c r="HY76" s="35">
        <v>54.391534391534393</v>
      </c>
      <c r="HZ76" s="35">
        <v>0</v>
      </c>
      <c r="IA76" s="35">
        <v>80</v>
      </c>
      <c r="IB76" s="35">
        <v>99.33</v>
      </c>
      <c r="IC76" s="35">
        <v>98.888888888888886</v>
      </c>
      <c r="ID76" s="35">
        <v>92.129629629629633</v>
      </c>
      <c r="IE76" s="35">
        <v>78.67</v>
      </c>
      <c r="IF76" s="35">
        <v>78.048779999999994</v>
      </c>
      <c r="IG76" s="35">
        <v>75.609760000000009</v>
      </c>
      <c r="IH76" s="35">
        <v>55.524362750000002</v>
      </c>
      <c r="II76" s="35">
        <v>63.352696149978755</v>
      </c>
      <c r="IJ76" s="35">
        <v>72</v>
      </c>
      <c r="IK76" s="26">
        <v>4738</v>
      </c>
      <c r="IL76" s="35">
        <v>2.130322242240416E-2</v>
      </c>
      <c r="IM76" s="35">
        <v>0.48721924237344955</v>
      </c>
      <c r="IN76" s="35">
        <v>-9.2493946731234872E-2</v>
      </c>
      <c r="IO76" s="35">
        <v>-1</v>
      </c>
      <c r="IP76" s="35">
        <v>-1</v>
      </c>
      <c r="IQ76" s="35">
        <v>73.320160999999899</v>
      </c>
      <c r="IR76" s="35">
        <v>87.92338799999979</v>
      </c>
      <c r="IS76" s="35">
        <v>40.751427</v>
      </c>
      <c r="IT76" s="35">
        <v>138.32749999999999</v>
      </c>
      <c r="IU76" s="35">
        <v>115.59499999999998</v>
      </c>
    </row>
    <row r="77" spans="1:255">
      <c r="A77" s="34" t="s">
        <v>228</v>
      </c>
      <c r="B77" s="34" t="s">
        <v>14</v>
      </c>
      <c r="C77" s="35">
        <v>43.155979604399484</v>
      </c>
      <c r="D77" s="35" t="s">
        <v>568</v>
      </c>
      <c r="E77" s="35">
        <v>42.37229046975137</v>
      </c>
      <c r="F77" s="35">
        <v>43.640638533700567</v>
      </c>
      <c r="G77" s="35">
        <v>58.049310739735404</v>
      </c>
      <c r="H77" s="35">
        <v>54.424359592885772</v>
      </c>
      <c r="I77" s="35">
        <v>37.896108658034613</v>
      </c>
      <c r="J77" s="35">
        <v>22.553169632289158</v>
      </c>
      <c r="K77" s="35">
        <v>78.064396902088362</v>
      </c>
      <c r="L77" s="35">
        <v>51.816143314109468</v>
      </c>
      <c r="M77" s="35">
        <v>9.093468468468469</v>
      </c>
      <c r="N77" s="35">
        <v>40.796559751737284</v>
      </c>
      <c r="O77" s="35">
        <v>13.979914857561731</v>
      </c>
      <c r="P77" s="35">
        <v>60.483259524542902</v>
      </c>
      <c r="Q77" s="35">
        <v>28.999362274098328</v>
      </c>
      <c r="R77" s="35">
        <v>53.131853630195444</v>
      </c>
      <c r="S77" s="35">
        <v>58.394973626418093</v>
      </c>
      <c r="T77" s="35">
        <v>34.036364604090423</v>
      </c>
      <c r="U77" s="35">
        <v>74.872155315352401</v>
      </c>
      <c r="V77" s="35">
        <v>85.491689559027336</v>
      </c>
      <c r="W77" s="35">
        <v>40.118352218687576</v>
      </c>
      <c r="X77" s="35">
        <v>33.870042477251673</v>
      </c>
      <c r="Y77" s="35">
        <v>55.894314128358111</v>
      </c>
      <c r="Z77" s="35">
        <v>54.424359592885772</v>
      </c>
      <c r="AA77" s="35">
        <v>29.518248618460692</v>
      </c>
      <c r="AB77" s="35">
        <v>12.754236228208896</v>
      </c>
      <c r="AC77" s="35">
        <v>25.22068034113396</v>
      </c>
      <c r="AD77" s="35">
        <v>54.88849641449309</v>
      </c>
      <c r="AE77" s="35">
        <v>26.302045154935012</v>
      </c>
      <c r="AF77" s="35">
        <v>78.69294519097599</v>
      </c>
      <c r="AG77" s="35">
        <v>47.268769037319316</v>
      </c>
      <c r="AH77" s="35">
        <v>4.3594477631643205</v>
      </c>
      <c r="AI77" s="35">
        <v>16.031292096383826</v>
      </c>
      <c r="AJ77" s="35">
        <v>86.77061986513462</v>
      </c>
      <c r="AK77" s="35">
        <v>93.044550813690819</v>
      </c>
      <c r="AL77" s="35">
        <v>76.209369902342161</v>
      </c>
      <c r="AM77" s="35">
        <v>54.214425083707773</v>
      </c>
      <c r="AN77" s="35">
        <v>61.837159722478965</v>
      </c>
      <c r="AO77" s="35">
        <v>96.310256025175889</v>
      </c>
      <c r="AP77" s="35">
        <v>8.4127460552015165</v>
      </c>
      <c r="AQ77" s="35">
        <v>96.908194621497202</v>
      </c>
      <c r="AR77" s="35">
        <v>77.501008725900022</v>
      </c>
      <c r="AS77" s="35">
        <v>76.258767167948562</v>
      </c>
      <c r="AT77" s="35">
        <v>0</v>
      </c>
      <c r="AU77" s="35">
        <v>36.373873873873876</v>
      </c>
      <c r="AV77" s="35">
        <v>0</v>
      </c>
      <c r="AW77" s="35">
        <v>0</v>
      </c>
      <c r="AX77" s="35">
        <v>0</v>
      </c>
      <c r="AY77" s="35">
        <v>83.333333333333343</v>
      </c>
      <c r="AZ77" s="35">
        <v>55.456627556331696</v>
      </c>
      <c r="BA77" s="35">
        <v>9.5823202453400018</v>
      </c>
      <c r="BB77" s="35">
        <v>44.719710595230225</v>
      </c>
      <c r="BC77" s="35">
        <v>10.890807028451139</v>
      </c>
      <c r="BD77" s="35">
        <v>5.2089323350886136</v>
      </c>
      <c r="BE77" s="35">
        <v>5.5847863595928828</v>
      </c>
      <c r="BF77" s="35">
        <v>31.146025878003698</v>
      </c>
      <c r="BG77" s="35">
        <v>42.795801526717547</v>
      </c>
      <c r="BH77" s="35">
        <v>49.137236571454075</v>
      </c>
      <c r="BI77" s="35">
        <v>50</v>
      </c>
      <c r="BJ77" s="35">
        <v>100</v>
      </c>
      <c r="BK77" s="35">
        <v>11.727598566308238</v>
      </c>
      <c r="BL77" s="35">
        <v>0</v>
      </c>
      <c r="BM77" s="35">
        <v>100</v>
      </c>
      <c r="BN77" s="35">
        <v>4.2698505300850957</v>
      </c>
      <c r="BO77" s="35">
        <v>15.692307692307692</v>
      </c>
      <c r="BP77" s="35">
        <v>62.23150357995226</v>
      </c>
      <c r="BQ77" s="35">
        <v>34.955023072631377</v>
      </c>
      <c r="BR77" s="35">
        <v>99.648580175890444</v>
      </c>
      <c r="BS77" s="35">
        <v>73.784984936123365</v>
      </c>
      <c r="BT77" s="35">
        <v>61.612794612994939</v>
      </c>
      <c r="BU77" s="35">
        <v>73.831536747158594</v>
      </c>
      <c r="BV77" s="35">
        <v>46.322537373426989</v>
      </c>
      <c r="BW77" s="35">
        <v>36.423014462386554</v>
      </c>
      <c r="BX77" s="35">
        <v>0</v>
      </c>
      <c r="BY77" s="35">
        <v>100</v>
      </c>
      <c r="BZ77" s="35">
        <v>2.1090938122712735</v>
      </c>
      <c r="CA77" s="35">
        <v>80.363359950713033</v>
      </c>
      <c r="CB77" s="35">
        <v>85.008883002348441</v>
      </c>
      <c r="CC77" s="35">
        <v>78.007251059822678</v>
      </c>
      <c r="CD77" s="35">
        <v>73.882101566821063</v>
      </c>
      <c r="CE77" s="35">
        <v>62.012682141122625</v>
      </c>
      <c r="CF77" s="35">
        <v>69.958654171286483</v>
      </c>
      <c r="CG77" s="35">
        <v>92.144844343156009</v>
      </c>
      <c r="CH77" s="35">
        <v>94.490696223539857</v>
      </c>
      <c r="CI77" s="35">
        <v>74.931856508378786</v>
      </c>
      <c r="CJ77" s="35">
        <v>95.790221438910123</v>
      </c>
      <c r="CK77" s="35">
        <v>83.488491906150713</v>
      </c>
      <c r="CL77" s="35">
        <v>73.900910883912729</v>
      </c>
      <c r="CM77" s="35">
        <v>82.92972665155159</v>
      </c>
      <c r="CN77" s="35">
        <v>86.256768516618862</v>
      </c>
      <c r="CO77" s="35">
        <v>16.18838998939604</v>
      </c>
      <c r="CP77" s="35">
        <v>100</v>
      </c>
      <c r="CQ77" s="35">
        <v>4.1666666666666661</v>
      </c>
      <c r="CR77" s="35">
        <v>65.728617783346039</v>
      </c>
      <c r="CS77" s="35">
        <v>22.757762953688857</v>
      </c>
      <c r="CT77" s="35">
        <v>13.12374669472012</v>
      </c>
      <c r="CU77" s="35">
        <v>40.030454439453798</v>
      </c>
      <c r="CV77" s="35">
        <v>9.457755359394703</v>
      </c>
      <c r="CW77" s="35">
        <v>95.274418719628102</v>
      </c>
      <c r="CX77" s="35">
        <v>78.814627994955856</v>
      </c>
      <c r="CY77" s="35">
        <v>85.741222670692508</v>
      </c>
      <c r="CZ77" s="35">
        <v>46.394160583941584</v>
      </c>
      <c r="DA77" s="35">
        <v>31.137695524023229</v>
      </c>
      <c r="DB77" s="35">
        <v>38.040281362553031</v>
      </c>
      <c r="DC77" s="35">
        <v>20.99621587436835</v>
      </c>
      <c r="DD77" s="35">
        <v>10.906182843566842</v>
      </c>
      <c r="DE77" s="35">
        <v>14.966906498957941</v>
      </c>
      <c r="DF77" s="35">
        <v>13.203178967307256</v>
      </c>
      <c r="DG77" s="35">
        <v>11.940676603003549</v>
      </c>
      <c r="DH77" s="35">
        <v>28.550173815194167</v>
      </c>
      <c r="DI77" s="35">
        <v>12.406375118295502</v>
      </c>
      <c r="DJ77" s="35">
        <v>35.327061517600825</v>
      </c>
      <c r="DK77" s="35">
        <v>24.599110913445351</v>
      </c>
      <c r="DL77" s="35">
        <v>80.567516730240328</v>
      </c>
      <c r="DM77" s="35">
        <v>71.580305041792755</v>
      </c>
      <c r="DN77" s="35">
        <v>41.257367387033398</v>
      </c>
      <c r="DO77" s="35">
        <v>26.148796498905913</v>
      </c>
      <c r="DP77" s="35">
        <v>0</v>
      </c>
      <c r="DQ77" s="35">
        <v>40.439908513384339</v>
      </c>
      <c r="DR77" s="35">
        <v>44.191097739877897</v>
      </c>
      <c r="DS77" s="35">
        <v>41.435725478393195</v>
      </c>
      <c r="DT77" s="35">
        <v>5.4434940430196415</v>
      </c>
      <c r="DU77" s="35">
        <v>71.584000000000017</v>
      </c>
      <c r="DV77" s="35">
        <v>88.01652892561988</v>
      </c>
      <c r="DW77" s="35">
        <v>75.254730713245976</v>
      </c>
      <c r="DX77" s="35">
        <v>82.190111477304455</v>
      </c>
      <c r="DY77" s="35">
        <v>76.41935483870968</v>
      </c>
      <c r="DZ77" s="35">
        <v>45.454553925619301</v>
      </c>
      <c r="EA77" s="35">
        <v>69.354842549427488</v>
      </c>
      <c r="EB77" s="35">
        <v>10.086949456003151</v>
      </c>
      <c r="EC77" s="35">
        <v>28.981845412375723</v>
      </c>
      <c r="ED77" s="35">
        <v>65</v>
      </c>
      <c r="EE77" s="35">
        <v>64.7344228804903</v>
      </c>
      <c r="EF77" s="35">
        <v>0.41667035464199631</v>
      </c>
      <c r="EG77" s="35">
        <v>6.053512861971484</v>
      </c>
      <c r="EH77" s="35">
        <v>0.61268254653315402</v>
      </c>
      <c r="EI77" s="35">
        <v>14.714373052674967</v>
      </c>
      <c r="EJ77" s="35">
        <v>0</v>
      </c>
      <c r="EK77" s="35">
        <v>3.4231000514689773</v>
      </c>
      <c r="EL77" s="35">
        <v>7.3193239989529033</v>
      </c>
      <c r="EM77" s="35">
        <v>0.90869835320540082</v>
      </c>
      <c r="EN77" s="35">
        <v>0</v>
      </c>
      <c r="EO77" s="35">
        <v>68.505338078291842</v>
      </c>
      <c r="EP77" s="35">
        <v>6.7778229632641986</v>
      </c>
      <c r="EQ77" s="35">
        <v>58.741132348289732</v>
      </c>
      <c r="ER77" s="35">
        <v>223.66815778771857</v>
      </c>
      <c r="ES77" s="35">
        <v>325.33550223668158</v>
      </c>
      <c r="ET77" s="35">
        <v>54.222583706113589</v>
      </c>
      <c r="EU77" s="35">
        <v>13.555645926528397</v>
      </c>
      <c r="EV77" s="35">
        <v>54.816321529437111</v>
      </c>
      <c r="EW77" s="35">
        <v>0.76299872588488427</v>
      </c>
      <c r="EX77" s="35">
        <v>68.528429157335125</v>
      </c>
      <c r="EY77" s="35">
        <v>12.254811018604578</v>
      </c>
      <c r="EZ77" s="35">
        <v>0</v>
      </c>
      <c r="FA77" s="35">
        <v>43.5</v>
      </c>
      <c r="FB77" s="35">
        <v>20</v>
      </c>
      <c r="FC77" s="35">
        <v>25</v>
      </c>
      <c r="FD77" s="35">
        <v>10.723192019950124</v>
      </c>
      <c r="FE77" s="35">
        <v>87.5</v>
      </c>
      <c r="FF77" s="35">
        <v>53.965662761928414</v>
      </c>
      <c r="FG77" s="35">
        <v>7.4676051228955274</v>
      </c>
      <c r="FH77" s="35">
        <v>31.529760555635516</v>
      </c>
      <c r="FI77" s="35">
        <v>9.2673590400000005</v>
      </c>
      <c r="FJ77" s="35">
        <v>11623.306053273687</v>
      </c>
      <c r="FK77" s="35">
        <v>20073.843281821879</v>
      </c>
      <c r="FL77" s="35">
        <v>69.67</v>
      </c>
      <c r="FM77" s="35">
        <v>52.04</v>
      </c>
      <c r="FN77" s="35">
        <v>-11.7</v>
      </c>
      <c r="FO77" s="35">
        <v>0</v>
      </c>
      <c r="FP77" s="35">
        <v>1</v>
      </c>
      <c r="FQ77" s="35">
        <v>35.369999999999997</v>
      </c>
      <c r="FR77" s="26">
        <v>825079.4017280573</v>
      </c>
      <c r="FS77" s="35">
        <v>1</v>
      </c>
      <c r="FT77" s="31">
        <v>0.30175622120742723</v>
      </c>
      <c r="FU77" s="35">
        <v>277</v>
      </c>
      <c r="FV77" s="35">
        <v>63.7</v>
      </c>
      <c r="FW77" s="35">
        <v>218.23914166293901</v>
      </c>
      <c r="FX77" s="26">
        <v>24844</v>
      </c>
      <c r="FY77" s="35">
        <v>88.165847596452579</v>
      </c>
      <c r="FZ77" s="35">
        <v>89.318194656272951</v>
      </c>
      <c r="GA77" s="35">
        <v>96.45822741908151</v>
      </c>
      <c r="GB77" s="35">
        <v>87.160368299158336</v>
      </c>
      <c r="GC77" s="35">
        <v>54.792972942439135</v>
      </c>
      <c r="GD77" s="35">
        <v>0</v>
      </c>
      <c r="GE77" s="35">
        <v>100</v>
      </c>
      <c r="GF77" s="35">
        <v>668.20689982377667</v>
      </c>
      <c r="GG77" s="35">
        <v>77.346310395591743</v>
      </c>
      <c r="GH77" s="35">
        <v>92.985600722763834</v>
      </c>
      <c r="GI77" s="35">
        <v>85.014627506782347</v>
      </c>
      <c r="GJ77" s="35">
        <v>73.882101566821063</v>
      </c>
      <c r="GK77" s="35">
        <v>75.376523453585961</v>
      </c>
      <c r="GL77" s="35">
        <v>93.455336800393269</v>
      </c>
      <c r="GM77" s="35">
        <v>97.660481444332987</v>
      </c>
      <c r="GN77" s="35">
        <v>95.94136704592303</v>
      </c>
      <c r="GO77" s="35">
        <v>89.155251778836814</v>
      </c>
      <c r="GP77" s="35">
        <v>97.433610993408038</v>
      </c>
      <c r="GQ77" s="35">
        <v>96.642148668226895</v>
      </c>
      <c r="GR77" s="35">
        <v>95.124417905846286</v>
      </c>
      <c r="GS77" s="35">
        <v>90.146931328605987</v>
      </c>
      <c r="GT77" s="35">
        <v>97.25131541280922</v>
      </c>
      <c r="GU77" s="35">
        <v>35.875275377054741</v>
      </c>
      <c r="GV77" s="35">
        <v>75.44198895027624</v>
      </c>
      <c r="GW77" s="35">
        <v>2</v>
      </c>
      <c r="GX77" s="35">
        <v>81.765802406371805</v>
      </c>
      <c r="GY77" s="35">
        <v>17.996949669547536</v>
      </c>
      <c r="GZ77" s="35">
        <v>20.115234705982036</v>
      </c>
      <c r="HA77" s="35">
        <v>42.244491931324148</v>
      </c>
      <c r="HB77" s="35">
        <v>8.1967213114754092</v>
      </c>
      <c r="HC77" s="35">
        <v>4.8132530120481931</v>
      </c>
      <c r="HD77" s="35">
        <v>86.885245901639337</v>
      </c>
      <c r="HE77" s="35">
        <v>80.009427934742376</v>
      </c>
      <c r="HF77" s="35">
        <v>13.138686131386862</v>
      </c>
      <c r="HG77" s="35">
        <v>46.435929130613921</v>
      </c>
      <c r="HH77" s="35">
        <v>5.6491622998007234</v>
      </c>
      <c r="HI77" s="35">
        <v>34.29899302865995</v>
      </c>
      <c r="HJ77" s="35">
        <v>54.472984942426926</v>
      </c>
      <c r="HK77" s="35">
        <v>23.472099202834368</v>
      </c>
      <c r="HL77" s="35">
        <v>15.795689400649543</v>
      </c>
      <c r="HM77" s="35">
        <v>100.2361972246826</v>
      </c>
      <c r="HN77" s="35">
        <v>5.0191910245054618</v>
      </c>
      <c r="HO77" s="35">
        <v>9.1526424564511366</v>
      </c>
      <c r="HP77" s="35">
        <v>42.220253912016531</v>
      </c>
      <c r="HQ77" s="35">
        <v>35.577206967818128</v>
      </c>
      <c r="HR77" s="35">
        <v>10.324489795918367</v>
      </c>
      <c r="HS77" s="35">
        <v>11.154040404040405</v>
      </c>
      <c r="HT77" s="35">
        <v>87.3</v>
      </c>
      <c r="HU77" s="35">
        <v>87.9</v>
      </c>
      <c r="HV77" s="35">
        <v>0</v>
      </c>
      <c r="HW77" s="35">
        <v>45.061283345349672</v>
      </c>
      <c r="HX77" s="35">
        <v>77.624036370824285</v>
      </c>
      <c r="HY77" s="35">
        <v>53.864400079067011</v>
      </c>
      <c r="HZ77" s="35">
        <v>4.1510179877446136</v>
      </c>
      <c r="IA77" s="35">
        <v>91.12</v>
      </c>
      <c r="IB77" s="35">
        <v>99.42</v>
      </c>
      <c r="IC77" s="35">
        <v>99.272197962154294</v>
      </c>
      <c r="ID77" s="35">
        <v>96.857923497267763</v>
      </c>
      <c r="IE77" s="35">
        <v>90.1</v>
      </c>
      <c r="IF77" s="35">
        <v>70.731710000000007</v>
      </c>
      <c r="IG77" s="35">
        <v>76.829270000000008</v>
      </c>
      <c r="IH77" s="35">
        <v>52.216661200000004</v>
      </c>
      <c r="II77" s="35">
        <v>61.332964981463817</v>
      </c>
      <c r="IJ77" s="35">
        <v>68</v>
      </c>
      <c r="IK77" s="26">
        <v>4241</v>
      </c>
      <c r="IL77" s="35">
        <v>2.5299011682067864E-2</v>
      </c>
      <c r="IM77" s="35">
        <v>-0.61971034170626838</v>
      </c>
      <c r="IN77" s="35">
        <v>-0.91791803421534168</v>
      </c>
      <c r="IO77" s="35">
        <v>10.634615384615385</v>
      </c>
      <c r="IP77" s="35">
        <v>-1</v>
      </c>
      <c r="IQ77" s="35">
        <v>35.475733999999896</v>
      </c>
      <c r="IR77" s="35">
        <v>63.253177000000001</v>
      </c>
      <c r="IS77" s="35">
        <v>5.4351629999999984</v>
      </c>
      <c r="IT77" s="35">
        <v>138.32749999999999</v>
      </c>
      <c r="IU77" s="35">
        <v>115.59499999999998</v>
      </c>
    </row>
    <row r="78" spans="1:255">
      <c r="A78" s="34" t="s">
        <v>264</v>
      </c>
      <c r="B78" s="34" t="s">
        <v>50</v>
      </c>
      <c r="C78" s="35">
        <v>49.395903091421502</v>
      </c>
      <c r="D78" s="35" t="s">
        <v>568</v>
      </c>
      <c r="E78" s="35">
        <v>43.028771369022841</v>
      </c>
      <c r="F78" s="35">
        <v>63.006266350138283</v>
      </c>
      <c r="G78" s="35">
        <v>60.119602960075881</v>
      </c>
      <c r="H78" s="35">
        <v>71.763632569799057</v>
      </c>
      <c r="I78" s="35">
        <v>30.374129795766425</v>
      </c>
      <c r="J78" s="35">
        <v>28.083015503726504</v>
      </c>
      <c r="K78" s="35">
        <v>55.723285599752948</v>
      </c>
      <c r="L78" s="35">
        <v>38.436386263638319</v>
      </c>
      <c r="M78" s="35">
        <v>36.701268307413557</v>
      </c>
      <c r="N78" s="35">
        <v>24.850744444225356</v>
      </c>
      <c r="O78" s="35">
        <v>31.469712378849259</v>
      </c>
      <c r="P78" s="35">
        <v>70.991231220257617</v>
      </c>
      <c r="Q78" s="35">
        <v>42.682306358459329</v>
      </c>
      <c r="R78" s="35">
        <v>77.341366657059325</v>
      </c>
      <c r="S78" s="35">
        <v>81.933197841214806</v>
      </c>
      <c r="T78" s="35">
        <v>50.068194543819679</v>
      </c>
      <c r="U78" s="35">
        <v>71.237046988498847</v>
      </c>
      <c r="V78" s="35">
        <v>93.722725655942952</v>
      </c>
      <c r="W78" s="35">
        <v>32.028404748256449</v>
      </c>
      <c r="X78" s="35">
        <v>45.18484906675986</v>
      </c>
      <c r="Y78" s="35">
        <v>58.424988340921338</v>
      </c>
      <c r="Z78" s="35">
        <v>71.763632569799057</v>
      </c>
      <c r="AA78" s="35">
        <v>38.448333825071643</v>
      </c>
      <c r="AB78" s="35">
        <v>7.9461014804089709</v>
      </c>
      <c r="AC78" s="35">
        <v>8.8047484808469889</v>
      </c>
      <c r="AD78" s="35">
        <v>52.372606300125192</v>
      </c>
      <c r="AE78" s="35">
        <v>24.799215275718378</v>
      </c>
      <c r="AF78" s="35">
        <v>49.873773412427376</v>
      </c>
      <c r="AG78" s="35">
        <v>61.550392055154525</v>
      </c>
      <c r="AH78" s="35">
        <v>6.0475006502722879</v>
      </c>
      <c r="AI78" s="35">
        <v>16.651153805752703</v>
      </c>
      <c r="AJ78" s="35">
        <v>80.312056232620137</v>
      </c>
      <c r="AK78" s="35">
        <v>70.128069206042198</v>
      </c>
      <c r="AL78" s="35">
        <v>72.611682376499516</v>
      </c>
      <c r="AM78" s="35">
        <v>37.759658933066994</v>
      </c>
      <c r="AN78" s="35">
        <v>32.557265208062098</v>
      </c>
      <c r="AO78" s="35">
        <v>40.970981642226754</v>
      </c>
      <c r="AP78" s="35">
        <v>34.657200511319417</v>
      </c>
      <c r="AQ78" s="35">
        <v>53.710814498940486</v>
      </c>
      <c r="AR78" s="35">
        <v>48.907155190802456</v>
      </c>
      <c r="AS78" s="35">
        <v>21.573427783795893</v>
      </c>
      <c r="AT78" s="35">
        <v>33.333333333333329</v>
      </c>
      <c r="AU78" s="35">
        <v>65.315315315315317</v>
      </c>
      <c r="AV78" s="35">
        <v>30.000000000000004</v>
      </c>
      <c r="AW78" s="35">
        <v>33.333333333333329</v>
      </c>
      <c r="AX78" s="35">
        <v>18.156424581005588</v>
      </c>
      <c r="AY78" s="35">
        <v>33.333333333333329</v>
      </c>
      <c r="AZ78" s="35">
        <v>56.025756659747607</v>
      </c>
      <c r="BA78" s="35">
        <v>2.1830848958227742</v>
      </c>
      <c r="BB78" s="35">
        <v>21.820740303771942</v>
      </c>
      <c r="BC78" s="35">
        <v>10.890807028451139</v>
      </c>
      <c r="BD78" s="35">
        <v>25.435278887934849</v>
      </c>
      <c r="BE78" s="35">
        <v>15.8315292282802</v>
      </c>
      <c r="BF78" s="35">
        <v>53.142329020332724</v>
      </c>
      <c r="BG78" s="35">
        <v>68.093988549618317</v>
      </c>
      <c r="BH78" s="35">
        <v>65.870936331412111</v>
      </c>
      <c r="BI78" s="35">
        <v>50</v>
      </c>
      <c r="BJ78" s="35">
        <v>100</v>
      </c>
      <c r="BK78" s="35">
        <v>54.035842293906811</v>
      </c>
      <c r="BL78" s="35">
        <v>9.3674706366946623</v>
      </c>
      <c r="BM78" s="35">
        <v>100</v>
      </c>
      <c r="BN78" s="35">
        <v>7.3259125032358261</v>
      </c>
      <c r="BO78" s="35">
        <v>61.846153846153854</v>
      </c>
      <c r="BP78" s="35">
        <v>85.560859188544157</v>
      </c>
      <c r="BQ78" s="35">
        <v>63.011065840203919</v>
      </c>
      <c r="BR78" s="35">
        <v>98.947387753335363</v>
      </c>
      <c r="BS78" s="35">
        <v>75.698996193037217</v>
      </c>
      <c r="BT78" s="35">
        <v>88.326287448664246</v>
      </c>
      <c r="BU78" s="35">
        <v>93.288829950385349</v>
      </c>
      <c r="BV78" s="35">
        <v>90.846365587273709</v>
      </c>
      <c r="BW78" s="35">
        <v>61.505510026713594</v>
      </c>
      <c r="BX78" s="35">
        <v>100</v>
      </c>
      <c r="BY78" s="35">
        <v>50.005385947530215</v>
      </c>
      <c r="BZ78" s="35">
        <v>0.19919768392882697</v>
      </c>
      <c r="CA78" s="35">
        <v>41.245143027128023</v>
      </c>
      <c r="CB78" s="35">
        <v>20.384356539295613</v>
      </c>
      <c r="CC78" s="35">
        <v>82.047136790530601</v>
      </c>
      <c r="CD78" s="35">
        <v>93.624805865568689</v>
      </c>
      <c r="CE78" s="35">
        <v>92.716354450782504</v>
      </c>
      <c r="CF78" s="35">
        <v>97.40448525768771</v>
      </c>
      <c r="CG78" s="35">
        <v>100</v>
      </c>
      <c r="CH78" s="35">
        <v>95.697619004462609</v>
      </c>
      <c r="CI78" s="35">
        <v>83.222080108202306</v>
      </c>
      <c r="CJ78" s="35">
        <v>95.79347444839496</v>
      </c>
      <c r="CK78" s="35">
        <v>100</v>
      </c>
      <c r="CL78" s="35">
        <v>100</v>
      </c>
      <c r="CM78" s="35">
        <v>92.021428534559675</v>
      </c>
      <c r="CN78" s="35">
        <v>83.04720315192408</v>
      </c>
      <c r="CO78" s="35">
        <v>21.181726320065707</v>
      </c>
      <c r="CP78" s="35">
        <v>37.40348792470364</v>
      </c>
      <c r="CQ78" s="35">
        <v>37.5</v>
      </c>
      <c r="CR78" s="35">
        <v>91.076746763190428</v>
      </c>
      <c r="CS78" s="35">
        <v>22.35413038221478</v>
      </c>
      <c r="CT78" s="35">
        <v>22.123670054874378</v>
      </c>
      <c r="CU78" s="35">
        <v>63.627680694849865</v>
      </c>
      <c r="CV78" s="35">
        <v>5.1282051282051277</v>
      </c>
      <c r="CW78" s="35">
        <v>72.123554720117497</v>
      </c>
      <c r="CX78" s="35">
        <v>92.820512820512818</v>
      </c>
      <c r="CY78" s="35">
        <v>95.004326091755615</v>
      </c>
      <c r="CZ78" s="35">
        <v>100</v>
      </c>
      <c r="DA78" s="35">
        <v>20.286571617641584</v>
      </c>
      <c r="DB78" s="35">
        <v>48.474511899130363</v>
      </c>
      <c r="DC78" s="35">
        <v>28.422155751012916</v>
      </c>
      <c r="DD78" s="35">
        <v>5.4717158881114223</v>
      </c>
      <c r="DE78" s="35">
        <v>13.941260396365642</v>
      </c>
      <c r="DF78" s="35">
        <v>0</v>
      </c>
      <c r="DG78" s="35">
        <v>12.371429637158817</v>
      </c>
      <c r="DH78" s="35">
        <v>11.441321504716438</v>
      </c>
      <c r="DI78" s="35">
        <v>6.0772806416632372</v>
      </c>
      <c r="DJ78" s="35">
        <v>9.6370314780575157</v>
      </c>
      <c r="DK78" s="35">
        <v>8.0633602989507587</v>
      </c>
      <c r="DL78" s="35">
        <v>36.995336791856346</v>
      </c>
      <c r="DM78" s="35">
        <v>0</v>
      </c>
      <c r="DN78" s="35">
        <v>72.495088408644406</v>
      </c>
      <c r="DO78" s="35">
        <v>100</v>
      </c>
      <c r="DP78" s="35">
        <v>1.8897795591182365</v>
      </c>
      <c r="DQ78" s="35">
        <v>40.175052566114836</v>
      </c>
      <c r="DR78" s="35">
        <v>41.458919390823553</v>
      </c>
      <c r="DS78" s="35">
        <v>40.472324862535267</v>
      </c>
      <c r="DT78" s="35">
        <v>0</v>
      </c>
      <c r="DU78" s="35">
        <v>36.959999999999994</v>
      </c>
      <c r="DV78" s="35">
        <v>69.214876033057976</v>
      </c>
      <c r="DW78" s="35">
        <v>36.802973977695089</v>
      </c>
      <c r="DX78" s="35">
        <v>71.197468664287044</v>
      </c>
      <c r="DY78" s="35">
        <v>35.193548387096762</v>
      </c>
      <c r="DZ78" s="35">
        <v>75.000009318181213</v>
      </c>
      <c r="EA78" s="35">
        <v>72.580643028095835</v>
      </c>
      <c r="EB78" s="35">
        <v>33.511993953007284</v>
      </c>
      <c r="EC78" s="35">
        <v>22.078449647577497</v>
      </c>
      <c r="ED78" s="35">
        <v>82.5</v>
      </c>
      <c r="EE78" s="35">
        <v>83.631256384065381</v>
      </c>
      <c r="EF78" s="35">
        <v>0.72473029769649111</v>
      </c>
      <c r="EG78" s="35">
        <v>25.381212799623409</v>
      </c>
      <c r="EH78" s="35">
        <v>3.8978750231533721</v>
      </c>
      <c r="EI78" s="35">
        <v>1.6543824418556328E-3</v>
      </c>
      <c r="EJ78" s="35">
        <v>0.23203074844631225</v>
      </c>
      <c r="EK78" s="35">
        <v>3.9903536905789903</v>
      </c>
      <c r="EL78" s="35">
        <v>6.9821378301092141</v>
      </c>
      <c r="EM78" s="35">
        <v>3.7779394297834674</v>
      </c>
      <c r="EN78" s="35">
        <v>0</v>
      </c>
      <c r="EO78" s="35">
        <v>68.505338078291842</v>
      </c>
      <c r="EP78" s="35">
        <v>10.086746015735324</v>
      </c>
      <c r="EQ78" s="35">
        <v>237.03853136978012</v>
      </c>
      <c r="ER78" s="35">
        <v>252.16865039338307</v>
      </c>
      <c r="ES78" s="35">
        <v>428.6867056687513</v>
      </c>
      <c r="ET78" s="35">
        <v>95.824087149485578</v>
      </c>
      <c r="EU78" s="35">
        <v>216.86503933830946</v>
      </c>
      <c r="EV78" s="35">
        <v>62.811421481428845</v>
      </c>
      <c r="EW78" s="35">
        <v>-4.3646906483720826</v>
      </c>
      <c r="EX78" s="35">
        <v>50.047295078085114</v>
      </c>
      <c r="EY78" s="35">
        <v>-2.7976295023208309E-2</v>
      </c>
      <c r="EZ78" s="35">
        <v>33.333333333333336</v>
      </c>
      <c r="FA78" s="35">
        <v>69.2</v>
      </c>
      <c r="FB78" s="35">
        <v>44.000000000000007</v>
      </c>
      <c r="FC78" s="35">
        <v>50</v>
      </c>
      <c r="FD78" s="35">
        <v>26.932668329177059</v>
      </c>
      <c r="FE78" s="35">
        <v>50</v>
      </c>
      <c r="FF78" s="35">
        <v>54.51949069226449</v>
      </c>
      <c r="FG78" s="35">
        <v>1.7013015151199999</v>
      </c>
      <c r="FH78" s="35">
        <v>15.384775701075684</v>
      </c>
      <c r="FI78" s="35">
        <v>9.2673590400000005</v>
      </c>
      <c r="FJ78" s="35">
        <v>36119.530085233004</v>
      </c>
      <c r="FK78" s="35">
        <v>42238.477855053461</v>
      </c>
      <c r="FL78" s="35">
        <v>48.25</v>
      </c>
      <c r="FM78" s="35">
        <v>73.25</v>
      </c>
      <c r="FN78" s="35">
        <v>11.82</v>
      </c>
      <c r="FO78" s="35">
        <v>0</v>
      </c>
      <c r="FP78" s="35">
        <v>1</v>
      </c>
      <c r="FQ78" s="35">
        <v>64.88</v>
      </c>
      <c r="FR78" s="26">
        <v>2115816.6688842871</v>
      </c>
      <c r="FS78" s="35">
        <v>1</v>
      </c>
      <c r="FT78" s="31">
        <v>0.51773233238415739</v>
      </c>
      <c r="FU78" s="35">
        <v>127</v>
      </c>
      <c r="FV78" s="35">
        <v>24.6</v>
      </c>
      <c r="FW78" s="35">
        <v>171.64415961940401</v>
      </c>
      <c r="FX78" s="26">
        <v>64858</v>
      </c>
      <c r="FY78" s="35">
        <v>88.993859234766177</v>
      </c>
      <c r="FZ78" s="35">
        <v>96.504487482286251</v>
      </c>
      <c r="GA78" s="35">
        <v>99.078885214926785</v>
      </c>
      <c r="GB78" s="35">
        <v>97.20122815304677</v>
      </c>
      <c r="GC78" s="35">
        <v>72.61454888993859</v>
      </c>
      <c r="GD78" s="35">
        <v>100</v>
      </c>
      <c r="GE78" s="35">
        <v>50.005385947530215</v>
      </c>
      <c r="GF78" s="35">
        <v>63.110168952995771</v>
      </c>
      <c r="GG78" s="35">
        <v>50.743124040427375</v>
      </c>
      <c r="GH78" s="35">
        <v>62.74754496046279</v>
      </c>
      <c r="GI78" s="35">
        <v>85.693550770909582</v>
      </c>
      <c r="GJ78" s="35">
        <v>93.624805865568689</v>
      </c>
      <c r="GK78" s="35">
        <v>95.278722335179623</v>
      </c>
      <c r="GL78" s="35">
        <v>99.278575773696758</v>
      </c>
      <c r="GM78" s="35">
        <v>100</v>
      </c>
      <c r="GN78" s="35">
        <v>96.830491474423269</v>
      </c>
      <c r="GO78" s="35">
        <v>92.741691583095999</v>
      </c>
      <c r="GP78" s="35">
        <v>97.435112827635891</v>
      </c>
      <c r="GQ78" s="35">
        <v>100</v>
      </c>
      <c r="GR78" s="35">
        <v>100</v>
      </c>
      <c r="GS78" s="35">
        <v>94.347391758661132</v>
      </c>
      <c r="GT78" s="35">
        <v>96.609393397584057</v>
      </c>
      <c r="GU78" s="35">
        <v>43.682097307510624</v>
      </c>
      <c r="GV78" s="35">
        <v>-9.0707964601769913</v>
      </c>
      <c r="GW78" s="35">
        <v>10</v>
      </c>
      <c r="GX78" s="35">
        <v>92.690127538970245</v>
      </c>
      <c r="GY78" s="35">
        <v>17.796410014170995</v>
      </c>
      <c r="GZ78" s="35">
        <v>25.377893245158244</v>
      </c>
      <c r="HA78" s="35">
        <v>61.704085388295915</v>
      </c>
      <c r="HB78" s="35">
        <v>4.4444444444444446</v>
      </c>
      <c r="HC78" s="35">
        <v>9.9070351758793969</v>
      </c>
      <c r="HD78" s="35">
        <v>95.555555555555557</v>
      </c>
      <c r="HE78" s="35">
        <v>83.251514132114465</v>
      </c>
      <c r="HF78" s="35">
        <v>0</v>
      </c>
      <c r="HG78" s="35">
        <v>39.944134078212294</v>
      </c>
      <c r="HH78" s="35">
        <v>6.1032372362699308</v>
      </c>
      <c r="HI78" s="35">
        <v>37.258434326891582</v>
      </c>
      <c r="HJ78" s="35">
        <v>27.329515877147319</v>
      </c>
      <c r="HK78" s="35">
        <v>21.863612701717855</v>
      </c>
      <c r="HL78" s="35">
        <v>0</v>
      </c>
      <c r="HM78" s="35">
        <v>103.85216033315982</v>
      </c>
      <c r="HN78" s="35">
        <v>2.6028110359187924</v>
      </c>
      <c r="HO78" s="35">
        <v>5.7261842790213429</v>
      </c>
      <c r="HP78" s="35">
        <v>18.740239458615303</v>
      </c>
      <c r="HQ78" s="35">
        <v>14.315460697553357</v>
      </c>
      <c r="HR78" s="35">
        <v>15.24812030075188</v>
      </c>
      <c r="HS78" s="35">
        <v>21.890909090909091</v>
      </c>
      <c r="HT78" s="35">
        <v>103.2</v>
      </c>
      <c r="HU78" s="35">
        <v>155.4</v>
      </c>
      <c r="HV78" s="35">
        <v>1.5</v>
      </c>
      <c r="HW78" s="35">
        <v>44.833333333333329</v>
      </c>
      <c r="HX78" s="35">
        <v>76.528599605522686</v>
      </c>
      <c r="HY78" s="35">
        <v>53.106508875739642</v>
      </c>
      <c r="HZ78" s="35">
        <v>0</v>
      </c>
      <c r="IA78" s="35">
        <v>80.3</v>
      </c>
      <c r="IB78" s="35">
        <v>98.51</v>
      </c>
      <c r="IC78" s="35">
        <v>98.141263940520446</v>
      </c>
      <c r="ID78" s="35">
        <v>95.18518518518519</v>
      </c>
      <c r="IE78" s="35">
        <v>77.319999999999993</v>
      </c>
      <c r="IF78" s="35">
        <v>86.585369999999998</v>
      </c>
      <c r="IG78" s="35">
        <v>79.268289999999993</v>
      </c>
      <c r="IH78" s="35">
        <v>64.0243234</v>
      </c>
      <c r="II78" s="35">
        <v>57.5742944368087</v>
      </c>
      <c r="IJ78" s="35">
        <v>75</v>
      </c>
      <c r="IK78" s="26">
        <v>4981</v>
      </c>
      <c r="IL78" s="35">
        <v>4.0600263163391048E-2</v>
      </c>
      <c r="IM78" s="35">
        <v>0.54359992778479871</v>
      </c>
      <c r="IN78" s="35">
        <v>-0.47779605263157893</v>
      </c>
      <c r="IO78" s="35">
        <v>-0.99869188423175448</v>
      </c>
      <c r="IP78" s="35">
        <v>-0.92407407407407405</v>
      </c>
      <c r="IQ78" s="35">
        <v>40.522781000000002</v>
      </c>
      <c r="IR78" s="35">
        <v>60.765296999999897</v>
      </c>
      <c r="IS78" s="35">
        <v>21.698049000000001</v>
      </c>
      <c r="IT78" s="35">
        <v>138.32749999999999</v>
      </c>
      <c r="IU78" s="35">
        <v>115.59499999999998</v>
      </c>
    </row>
    <row r="79" spans="1:255">
      <c r="A79" s="34" t="s">
        <v>227</v>
      </c>
      <c r="B79" s="34" t="s">
        <v>13</v>
      </c>
      <c r="C79" s="35">
        <v>47.532220523294527</v>
      </c>
      <c r="D79" s="35" t="s">
        <v>568</v>
      </c>
      <c r="E79" s="35">
        <v>46.555935899822572</v>
      </c>
      <c r="F79" s="35">
        <v>59.886234926187512</v>
      </c>
      <c r="G79" s="35">
        <v>52.617194596906813</v>
      </c>
      <c r="H79" s="35">
        <v>68.296978465524788</v>
      </c>
      <c r="I79" s="35">
        <v>32.61766329273577</v>
      </c>
      <c r="J79" s="35">
        <v>25.219315958589682</v>
      </c>
      <c r="K79" s="35">
        <v>67.218281360575958</v>
      </c>
      <c r="L79" s="35">
        <v>51.758472733308089</v>
      </c>
      <c r="M79" s="35">
        <v>35.936886607277671</v>
      </c>
      <c r="N79" s="35">
        <v>52.38804350585211</v>
      </c>
      <c r="O79" s="35">
        <v>18.819668885615958</v>
      </c>
      <c r="P79" s="35">
        <v>53.214262306305613</v>
      </c>
      <c r="Q79" s="35">
        <v>38.196040838285271</v>
      </c>
      <c r="R79" s="35">
        <v>62.2335401239961</v>
      </c>
      <c r="S79" s="35">
        <v>70.88528660348689</v>
      </c>
      <c r="T79" s="35">
        <v>68.230072138981797</v>
      </c>
      <c r="U79" s="35">
        <v>70.497040657467366</v>
      </c>
      <c r="V79" s="35">
        <v>82.971004106174689</v>
      </c>
      <c r="W79" s="35">
        <v>17.229610832715387</v>
      </c>
      <c r="X79" s="35">
        <v>35.315193947810926</v>
      </c>
      <c r="Y79" s="35">
        <v>57.07312344036567</v>
      </c>
      <c r="Z79" s="35">
        <v>68.296978465524788</v>
      </c>
      <c r="AA79" s="35">
        <v>33.731736675027648</v>
      </c>
      <c r="AB79" s="35">
        <v>1.506762606929805</v>
      </c>
      <c r="AC79" s="35">
        <v>18.487871368074199</v>
      </c>
      <c r="AD79" s="35">
        <v>49.511635913271007</v>
      </c>
      <c r="AE79" s="35">
        <v>29.956108441903222</v>
      </c>
      <c r="AF79" s="35">
        <v>62.511864751208755</v>
      </c>
      <c r="AG79" s="35">
        <v>53.755307512788022</v>
      </c>
      <c r="AH79" s="35">
        <v>4.4067960777194815</v>
      </c>
      <c r="AI79" s="35">
        <v>17.495844285261551</v>
      </c>
      <c r="AJ79" s="35">
        <v>47.313065783529254</v>
      </c>
      <c r="AK79" s="35">
        <v>87.212481586454018</v>
      </c>
      <c r="AL79" s="35">
        <v>54.549297316230962</v>
      </c>
      <c r="AM79" s="35">
        <v>63.342380473115192</v>
      </c>
      <c r="AN79" s="35">
        <v>59.289413950553438</v>
      </c>
      <c r="AO79" s="35">
        <v>91.603049053572946</v>
      </c>
      <c r="AP79" s="35">
        <v>10.65046627898038</v>
      </c>
      <c r="AQ79" s="35">
        <v>60.179446047435235</v>
      </c>
      <c r="AR79" s="35">
        <v>86.717931416320809</v>
      </c>
      <c r="AS79" s="35">
        <v>67.911186590470678</v>
      </c>
      <c r="AT79" s="35">
        <v>33.333333333333329</v>
      </c>
      <c r="AU79" s="35">
        <v>79.86486486486487</v>
      </c>
      <c r="AV79" s="35">
        <v>15.000000000000002</v>
      </c>
      <c r="AW79" s="35">
        <v>0</v>
      </c>
      <c r="AX79" s="35">
        <v>48.882681564245814</v>
      </c>
      <c r="AY79" s="35">
        <v>100</v>
      </c>
      <c r="AZ79" s="35">
        <v>46.127613309485106</v>
      </c>
      <c r="BA79" s="35">
        <v>51.388284099351502</v>
      </c>
      <c r="BB79" s="35">
        <v>38.60316023531427</v>
      </c>
      <c r="BC79" s="35">
        <v>25.821159885109729</v>
      </c>
      <c r="BD79" s="35">
        <v>9.8737505379245114</v>
      </c>
      <c r="BE79" s="35">
        <v>11.51645349004678</v>
      </c>
      <c r="BF79" s="35">
        <v>35.068802628876568</v>
      </c>
      <c r="BG79" s="35">
        <v>47.220896946564892</v>
      </c>
      <c r="BH79" s="35">
        <v>65.636152278657605</v>
      </c>
      <c r="BI79" s="35">
        <v>0</v>
      </c>
      <c r="BJ79" s="35">
        <v>100</v>
      </c>
      <c r="BK79" s="35">
        <v>35.01075268817204</v>
      </c>
      <c r="BL79" s="35">
        <v>9.6096351351409641</v>
      </c>
      <c r="BM79" s="35">
        <v>100</v>
      </c>
      <c r="BN79" s="35">
        <v>8.1637755298280705</v>
      </c>
      <c r="BO79" s="35">
        <v>0</v>
      </c>
      <c r="BP79" s="35">
        <v>81.622911694510748</v>
      </c>
      <c r="BQ79" s="35">
        <v>67.579220874390955</v>
      </c>
      <c r="BR79" s="35">
        <v>99.732027927082711</v>
      </c>
      <c r="BS79" s="35">
        <v>67.414344986233758</v>
      </c>
      <c r="BT79" s="35">
        <v>75.41424859537257</v>
      </c>
      <c r="BU79" s="35">
        <v>78.211888054457646</v>
      </c>
      <c r="BV79" s="35">
        <v>71.915470563464041</v>
      </c>
      <c r="BW79" s="35">
        <v>61.470480817906456</v>
      </c>
      <c r="BX79" s="35">
        <v>100</v>
      </c>
      <c r="BY79" s="35">
        <v>100</v>
      </c>
      <c r="BZ79" s="35">
        <v>4.6902164169453862</v>
      </c>
      <c r="CA79" s="35">
        <v>37.571518264555095</v>
      </c>
      <c r="CB79" s="35">
        <v>94.240848371178416</v>
      </c>
      <c r="CC79" s="35">
        <v>82.810727952545662</v>
      </c>
      <c r="CD79" s="35">
        <v>71.114493731780527</v>
      </c>
      <c r="CE79" s="35">
        <v>54.714406707146523</v>
      </c>
      <c r="CF79" s="35">
        <v>82.530248917598016</v>
      </c>
      <c r="CG79" s="35">
        <v>100</v>
      </c>
      <c r="CH79" s="35">
        <v>72.293448546042498</v>
      </c>
      <c r="CI79" s="35">
        <v>85.605232249463057</v>
      </c>
      <c r="CJ79" s="35">
        <v>89.036425656828214</v>
      </c>
      <c r="CK79" s="35">
        <v>76.527228218250386</v>
      </c>
      <c r="CL79" s="35">
        <v>80.790960451977384</v>
      </c>
      <c r="CM79" s="35">
        <v>82.825750656040299</v>
      </c>
      <c r="CN79" s="35">
        <v>76.688987070795747</v>
      </c>
      <c r="CO79" s="35">
        <v>11.11671250476471</v>
      </c>
      <c r="CP79" s="35">
        <v>23.905453326714792</v>
      </c>
      <c r="CQ79" s="35">
        <v>16.666666666666664</v>
      </c>
      <c r="CR79" s="35">
        <v>71.847007291900539</v>
      </c>
      <c r="CS79" s="35">
        <v>20.974755303970223</v>
      </c>
      <c r="CT79" s="35">
        <v>13.123819247562011</v>
      </c>
      <c r="CU79" s="35">
        <v>56.185378812918415</v>
      </c>
      <c r="CV79" s="35">
        <v>8.2417582417582409</v>
      </c>
      <c r="CW79" s="35">
        <v>79.249972091401389</v>
      </c>
      <c r="CX79" s="35">
        <v>84.615384615384627</v>
      </c>
      <c r="CY79" s="35">
        <v>88.979743531235471</v>
      </c>
      <c r="CZ79" s="35">
        <v>60.706260032102698</v>
      </c>
      <c r="DA79" s="35">
        <v>55.204931833236195</v>
      </c>
      <c r="DB79" s="35">
        <v>33.044194008273465</v>
      </c>
      <c r="DC79" s="35">
        <v>34.419279341781831</v>
      </c>
      <c r="DD79" s="35">
        <v>0.79503564186234355</v>
      </c>
      <c r="DE79" s="35">
        <v>1.66392943070176</v>
      </c>
      <c r="DF79" s="35">
        <v>0</v>
      </c>
      <c r="DG79" s="35">
        <v>3.5680853551551164</v>
      </c>
      <c r="DH79" s="35">
        <v>14.701810735482063</v>
      </c>
      <c r="DI79" s="35">
        <v>7.6551976062261096</v>
      </c>
      <c r="DJ79" s="35">
        <v>26.869848932477925</v>
      </c>
      <c r="DK79" s="35">
        <v>24.724628198110704</v>
      </c>
      <c r="DL79" s="35">
        <v>69.526524398855599</v>
      </c>
      <c r="DM79" s="35">
        <v>51.121077664549432</v>
      </c>
      <c r="DN79" s="35">
        <v>35.166994106090385</v>
      </c>
      <c r="DO79" s="35">
        <v>42.231947483588613</v>
      </c>
      <c r="DP79" s="35">
        <v>3.1654598980204973</v>
      </c>
      <c r="DQ79" s="35">
        <v>49.222692455291607</v>
      </c>
      <c r="DR79" s="35">
        <v>53.422589656048089</v>
      </c>
      <c r="DS79" s="35">
        <v>43.969800200155937</v>
      </c>
      <c r="DT79" s="35">
        <v>0</v>
      </c>
      <c r="DU79" s="35">
        <v>42.048000000000002</v>
      </c>
      <c r="DV79" s="35">
        <v>77.685950413223196</v>
      </c>
      <c r="DW79" s="35">
        <v>78.947368421052616</v>
      </c>
      <c r="DX79" s="35">
        <v>68.426392018542188</v>
      </c>
      <c r="DY79" s="35">
        <v>45.451612903225822</v>
      </c>
      <c r="DZ79" s="35">
        <v>68.18182157024772</v>
      </c>
      <c r="EA79" s="35">
        <v>66.129028844953339</v>
      </c>
      <c r="EB79" s="35">
        <v>15.604094693507657</v>
      </c>
      <c r="EC79" s="35">
        <v>24.86153735310619</v>
      </c>
      <c r="ED79" s="35">
        <v>72.5</v>
      </c>
      <c r="EE79" s="35">
        <v>75.255362614913182</v>
      </c>
      <c r="EF79" s="35">
        <v>0.21519230718152374</v>
      </c>
      <c r="EG79" s="35">
        <v>5.8911234549167846</v>
      </c>
      <c r="EH79" s="35">
        <v>1.5591941910403677</v>
      </c>
      <c r="EI79" s="35">
        <v>14.368470435458732</v>
      </c>
      <c r="EJ79" s="35">
        <v>0</v>
      </c>
      <c r="EK79" s="35">
        <v>7.3896722452624974</v>
      </c>
      <c r="EL79" s="35">
        <v>10.701328866673311</v>
      </c>
      <c r="EM79" s="35">
        <v>0.88288223608010352</v>
      </c>
      <c r="EN79" s="35">
        <v>0</v>
      </c>
      <c r="EO79" s="35">
        <v>68.505338078291842</v>
      </c>
      <c r="EP79" s="35">
        <v>26.993155307047143</v>
      </c>
      <c r="EQ79" s="35">
        <v>104.11645618432469</v>
      </c>
      <c r="ER79" s="35">
        <v>395.25691699604738</v>
      </c>
      <c r="ES79" s="35">
        <v>268.0034705485395</v>
      </c>
      <c r="ET79" s="35">
        <v>57.842475657958154</v>
      </c>
      <c r="EU79" s="35">
        <v>30.849320350911018</v>
      </c>
      <c r="EV79" s="35">
        <v>55.498019710042072</v>
      </c>
      <c r="EW79" s="35">
        <v>-3.596840071251556</v>
      </c>
      <c r="EX79" s="35">
        <v>74.485624952251854</v>
      </c>
      <c r="EY79" s="35">
        <v>10.379874189626172</v>
      </c>
      <c r="EZ79" s="35">
        <v>33.333333333333336</v>
      </c>
      <c r="FA79" s="35">
        <v>82.12</v>
      </c>
      <c r="FB79" s="35">
        <v>32</v>
      </c>
      <c r="FC79" s="35">
        <v>25</v>
      </c>
      <c r="FD79" s="35">
        <v>54.364089775561098</v>
      </c>
      <c r="FE79" s="35">
        <v>100</v>
      </c>
      <c r="FF79" s="35">
        <v>44.887461310980861</v>
      </c>
      <c r="FG79" s="35">
        <v>40.047441931796115</v>
      </c>
      <c r="FH79" s="35">
        <v>27.217269135013353</v>
      </c>
      <c r="FI79" s="35">
        <v>21.972105360000008</v>
      </c>
      <c r="FJ79" s="35">
        <v>17272.889455123881</v>
      </c>
      <c r="FK79" s="35">
        <v>32904.577500626627</v>
      </c>
      <c r="FL79" s="35">
        <v>65.849999999999994</v>
      </c>
      <c r="FM79" s="35">
        <v>55.75</v>
      </c>
      <c r="FN79" s="35">
        <v>11.49</v>
      </c>
      <c r="FO79" s="35">
        <v>-100</v>
      </c>
      <c r="FP79" s="35">
        <v>1</v>
      </c>
      <c r="FQ79" s="35">
        <v>51.61</v>
      </c>
      <c r="FR79" s="26">
        <v>2149184.3467825688</v>
      </c>
      <c r="FS79" s="35">
        <v>1</v>
      </c>
      <c r="FT79" s="31">
        <v>0.57694526712565863</v>
      </c>
      <c r="FU79" s="35">
        <v>328</v>
      </c>
      <c r="FV79" s="35">
        <v>31.2</v>
      </c>
      <c r="FW79" s="35">
        <v>164.05744813791</v>
      </c>
      <c r="FX79" s="26">
        <v>20082</v>
      </c>
      <c r="FY79" s="35">
        <v>85.409874243129948</v>
      </c>
      <c r="FZ79" s="35">
        <v>93.030973451327441</v>
      </c>
      <c r="GA79" s="35">
        <v>97.048206800186307</v>
      </c>
      <c r="GB79" s="35">
        <v>92.931998136935263</v>
      </c>
      <c r="GC79" s="35">
        <v>72.58965999068468</v>
      </c>
      <c r="GD79" s="35">
        <v>100</v>
      </c>
      <c r="GE79" s="35">
        <v>100</v>
      </c>
      <c r="GF79" s="35">
        <v>1485.9628117227419</v>
      </c>
      <c r="GG79" s="35">
        <v>48.244796359782228</v>
      </c>
      <c r="GH79" s="35">
        <v>97.305271579894409</v>
      </c>
      <c r="GI79" s="35">
        <v>85.821876134231957</v>
      </c>
      <c r="GJ79" s="35">
        <v>71.114493731780527</v>
      </c>
      <c r="GK79" s="35">
        <v>70.645762660065415</v>
      </c>
      <c r="GL79" s="35">
        <v>96.122678162833239</v>
      </c>
      <c r="GM79" s="35">
        <v>100</v>
      </c>
      <c r="GN79" s="35">
        <v>79.588941300471689</v>
      </c>
      <c r="GO79" s="35">
        <v>93.772668805375631</v>
      </c>
      <c r="GP79" s="35">
        <v>94.315550096034471</v>
      </c>
      <c r="GQ79" s="35">
        <v>95.226476131691769</v>
      </c>
      <c r="GR79" s="35">
        <v>96.411551037292668</v>
      </c>
      <c r="GS79" s="35">
        <v>90.098893341830703</v>
      </c>
      <c r="GT79" s="35">
        <v>95.337732466502487</v>
      </c>
      <c r="GU79" s="35">
        <v>27.945971122496506</v>
      </c>
      <c r="GV79" s="35">
        <v>-27.294759163889733</v>
      </c>
      <c r="GW79" s="35">
        <v>5</v>
      </c>
      <c r="GX79" s="35">
        <v>84.402654867256629</v>
      </c>
      <c r="GY79" s="35">
        <v>17.111085235211924</v>
      </c>
      <c r="GZ79" s="35">
        <v>20.115277130880298</v>
      </c>
      <c r="HA79" s="35">
        <v>55.566746726582473</v>
      </c>
      <c r="HB79" s="35">
        <v>7.1428571428571423</v>
      </c>
      <c r="HC79" s="35">
        <v>8.3390410958904102</v>
      </c>
      <c r="HD79" s="35">
        <v>90.476190476190482</v>
      </c>
      <c r="HE79" s="35">
        <v>81.142910235932419</v>
      </c>
      <c r="HF79" s="35">
        <v>9.6308186195826639</v>
      </c>
      <c r="HG79" s="35">
        <v>60.834397616006818</v>
      </c>
      <c r="HH79" s="35">
        <v>5.4317434839104184</v>
      </c>
      <c r="HI79" s="35">
        <v>39.648453034279804</v>
      </c>
      <c r="HJ79" s="35">
        <v>3.9709552983889265</v>
      </c>
      <c r="HK79" s="35">
        <v>2.6094849103698663</v>
      </c>
      <c r="HL79" s="35">
        <v>0</v>
      </c>
      <c r="HM79" s="35">
        <v>29.952348536419333</v>
      </c>
      <c r="HN79" s="35">
        <v>3.0633083730428865</v>
      </c>
      <c r="HO79" s="35">
        <v>6.5804402087587928</v>
      </c>
      <c r="HP79" s="35">
        <v>34.49058316314953</v>
      </c>
      <c r="HQ79" s="35">
        <v>35.738597685500338</v>
      </c>
      <c r="HR79" s="35">
        <v>11.572115384615385</v>
      </c>
      <c r="HS79" s="35">
        <v>14.222873900293255</v>
      </c>
      <c r="HT79" s="35">
        <v>84.2</v>
      </c>
      <c r="HU79" s="35">
        <v>102.6</v>
      </c>
      <c r="HV79" s="35">
        <v>2.512562814070352</v>
      </c>
      <c r="HW79" s="35">
        <v>52.620244077530508</v>
      </c>
      <c r="HX79" s="35">
        <v>81.325301204819283</v>
      </c>
      <c r="HY79" s="35">
        <v>55.857914416285837</v>
      </c>
      <c r="HZ79" s="35">
        <v>0</v>
      </c>
      <c r="IA79" s="35">
        <v>81.89</v>
      </c>
      <c r="IB79" s="35">
        <v>98.92</v>
      </c>
      <c r="IC79" s="35">
        <v>99.380804953560371</v>
      </c>
      <c r="ID79" s="35">
        <v>94.763513513513516</v>
      </c>
      <c r="IE79" s="35">
        <v>80.5</v>
      </c>
      <c r="IF79" s="35">
        <v>82.926829999999995</v>
      </c>
      <c r="IG79" s="35">
        <v>74.390239999999991</v>
      </c>
      <c r="IH79" s="35">
        <v>54.997641500000007</v>
      </c>
      <c r="II79" s="35">
        <v>59.089593593682153</v>
      </c>
      <c r="IJ79" s="35">
        <v>71</v>
      </c>
      <c r="IK79" s="26">
        <v>4653</v>
      </c>
      <c r="IL79" s="35">
        <v>1.529165323880116E-2</v>
      </c>
      <c r="IM79" s="35">
        <v>-0.62948435855735196</v>
      </c>
      <c r="IN79" s="35">
        <v>-0.79111250195587546</v>
      </c>
      <c r="IO79" s="35">
        <v>10.361111111111111</v>
      </c>
      <c r="IP79" s="35">
        <v>-1</v>
      </c>
      <c r="IQ79" s="35">
        <v>70.767664999999795</v>
      </c>
      <c r="IR79" s="35">
        <v>88.206816999999887</v>
      </c>
      <c r="IS79" s="35">
        <v>5.288837</v>
      </c>
      <c r="IT79" s="35">
        <v>138.32749999999999</v>
      </c>
      <c r="IU79" s="35">
        <v>115.59499999999998</v>
      </c>
    </row>
    <row r="80" spans="1:255">
      <c r="A80" s="34" t="s">
        <v>236</v>
      </c>
      <c r="B80" s="34" t="s">
        <v>22</v>
      </c>
      <c r="C80" s="35">
        <v>48.754264704038704</v>
      </c>
      <c r="D80" s="35" t="s">
        <v>568</v>
      </c>
      <c r="E80" s="35">
        <v>48.889810217177157</v>
      </c>
      <c r="F80" s="35">
        <v>64.665032969859169</v>
      </c>
      <c r="G80" s="35">
        <v>54.080270786043592</v>
      </c>
      <c r="H80" s="35">
        <v>59.497851715156159</v>
      </c>
      <c r="I80" s="35">
        <v>32.874567357441656</v>
      </c>
      <c r="J80" s="35">
        <v>32.518055178554512</v>
      </c>
      <c r="K80" s="35">
        <v>31.858117926519576</v>
      </c>
      <c r="L80" s="35">
        <v>39.243777784496217</v>
      </c>
      <c r="M80" s="35">
        <v>40.190120287885655</v>
      </c>
      <c r="N80" s="35">
        <v>36.212452296497574</v>
      </c>
      <c r="O80" s="35">
        <v>60.898234468959089</v>
      </c>
      <c r="P80" s="35">
        <v>84.936158538704845</v>
      </c>
      <c r="Q80" s="35">
        <v>24.571436680515109</v>
      </c>
      <c r="R80" s="35">
        <v>74.39559724877239</v>
      </c>
      <c r="S80" s="35">
        <v>94.892833246659222</v>
      </c>
      <c r="T80" s="35">
        <v>64.800264703489958</v>
      </c>
      <c r="U80" s="35">
        <v>73.157488992590856</v>
      </c>
      <c r="V80" s="35">
        <v>84.515980068642477</v>
      </c>
      <c r="W80" s="35">
        <v>16.999005194929286</v>
      </c>
      <c r="X80" s="35">
        <v>36.860625867653589</v>
      </c>
      <c r="Y80" s="35">
        <v>58.868253806401725</v>
      </c>
      <c r="Z80" s="35">
        <v>59.497851715156159</v>
      </c>
      <c r="AA80" s="35">
        <v>35.454424901319733</v>
      </c>
      <c r="AB80" s="35">
        <v>7.2724972889759627</v>
      </c>
      <c r="AC80" s="35">
        <v>7.3415663184752953</v>
      </c>
      <c r="AD80" s="35">
        <v>33.161368406595038</v>
      </c>
      <c r="AE80" s="35">
        <v>43.31371879563644</v>
      </c>
      <c r="AF80" s="35">
        <v>70.703828433647459</v>
      </c>
      <c r="AG80" s="35">
        <v>60.278894054354637</v>
      </c>
      <c r="AH80" s="35">
        <v>14.360403401931388</v>
      </c>
      <c r="AI80" s="35">
        <v>22.91486807937752</v>
      </c>
      <c r="AJ80" s="35">
        <v>76.929245359544083</v>
      </c>
      <c r="AK80" s="35">
        <v>64.133678632051499</v>
      </c>
      <c r="AL80" s="35">
        <v>0</v>
      </c>
      <c r="AM80" s="35">
        <v>0</v>
      </c>
      <c r="AN80" s="35">
        <v>50.085783567521844</v>
      </c>
      <c r="AO80" s="35">
        <v>0</v>
      </c>
      <c r="AP80" s="35">
        <v>22.57638838001581</v>
      </c>
      <c r="AQ80" s="35">
        <v>30.625848752370711</v>
      </c>
      <c r="AR80" s="35">
        <v>56.494530571434417</v>
      </c>
      <c r="AS80" s="35">
        <v>19.855454551993486</v>
      </c>
      <c r="AT80" s="35">
        <v>66.666666666666657</v>
      </c>
      <c r="AU80" s="35">
        <v>85.090090090090101</v>
      </c>
      <c r="AV80" s="35">
        <v>4.9999999999999991</v>
      </c>
      <c r="AW80" s="35">
        <v>0</v>
      </c>
      <c r="AX80" s="35">
        <v>70.670391061452506</v>
      </c>
      <c r="AY80" s="35">
        <v>100</v>
      </c>
      <c r="AZ80" s="35">
        <v>26.713224195504853</v>
      </c>
      <c r="BA80" s="35">
        <v>19.955100707787448</v>
      </c>
      <c r="BB80" s="35">
        <v>34.39393657919554</v>
      </c>
      <c r="BC80" s="35">
        <v>0</v>
      </c>
      <c r="BD80" s="35">
        <v>57.357239262179419</v>
      </c>
      <c r="BE80" s="35">
        <v>40.67942347926347</v>
      </c>
      <c r="BF80" s="35">
        <v>84.658040665434385</v>
      </c>
      <c r="BG80" s="35">
        <v>89.599236641221381</v>
      </c>
      <c r="BH80" s="35">
        <v>74.913679696593533</v>
      </c>
      <c r="BI80" s="35">
        <v>75.231717817004451</v>
      </c>
      <c r="BJ80" s="35">
        <v>100</v>
      </c>
      <c r="BK80" s="35">
        <v>44.11469534050179</v>
      </c>
      <c r="BL80" s="35">
        <v>31.689322751116961</v>
      </c>
      <c r="BM80" s="35">
        <v>0</v>
      </c>
      <c r="BN80" s="35">
        <v>22.481728630441687</v>
      </c>
      <c r="BO80" s="35">
        <v>74.184615384615384</v>
      </c>
      <c r="BP80" s="35">
        <v>66.706443914081149</v>
      </c>
      <c r="BQ80" s="35">
        <v>57.245848940140966</v>
      </c>
      <c r="BR80" s="35">
        <v>99.445480756251996</v>
      </c>
      <c r="BS80" s="35">
        <v>95.219696128722219</v>
      </c>
      <c r="BT80" s="35">
        <v>96.485411448588991</v>
      </c>
      <c r="BU80" s="35">
        <v>96.284873554041567</v>
      </c>
      <c r="BV80" s="35">
        <v>89.5450668928532</v>
      </c>
      <c r="BW80" s="35">
        <v>96.929118209090248</v>
      </c>
      <c r="BX80" s="35">
        <v>78.395357142857151</v>
      </c>
      <c r="BY80" s="35">
        <v>57.625119161105822</v>
      </c>
      <c r="BZ80" s="35">
        <v>58.380317806506923</v>
      </c>
      <c r="CA80" s="35">
        <v>75.438291354208559</v>
      </c>
      <c r="CB80" s="35">
        <v>67.385696906541781</v>
      </c>
      <c r="CC80" s="35">
        <v>57.898231602741632</v>
      </c>
      <c r="CD80" s="35">
        <v>64.656039196019435</v>
      </c>
      <c r="CE80" s="35">
        <v>82.20543797922997</v>
      </c>
      <c r="CF80" s="35">
        <v>91.36123691680379</v>
      </c>
      <c r="CG80" s="35">
        <v>100</v>
      </c>
      <c r="CH80" s="35">
        <v>93.330539761548749</v>
      </c>
      <c r="CI80" s="35">
        <v>77.904401770457028</v>
      </c>
      <c r="CJ80" s="35">
        <v>89.762134467428808</v>
      </c>
      <c r="CK80" s="35">
        <v>80.759839692055692</v>
      </c>
      <c r="CL80" s="35">
        <v>92.307692307692264</v>
      </c>
      <c r="CM80" s="35">
        <v>84.248881842396045</v>
      </c>
      <c r="CN80" s="35">
        <v>57.814350707561331</v>
      </c>
      <c r="CO80" s="35">
        <v>17.663682251454524</v>
      </c>
      <c r="CP80" s="35">
        <v>0</v>
      </c>
      <c r="CQ80" s="35">
        <v>33.333333333333329</v>
      </c>
      <c r="CR80" s="35">
        <v>72.87121891846266</v>
      </c>
      <c r="CS80" s="35">
        <v>16.31835209475803</v>
      </c>
      <c r="CT80" s="35">
        <v>21.39230658974007</v>
      </c>
      <c r="CU80" s="35">
        <v>72.916373916979282</v>
      </c>
      <c r="CV80" s="35">
        <v>32.051282051282051</v>
      </c>
      <c r="CW80" s="35">
        <v>30.505359257345589</v>
      </c>
      <c r="CX80" s="35">
        <v>100</v>
      </c>
      <c r="CY80" s="35">
        <v>71.114842984730046</v>
      </c>
      <c r="CZ80" s="35">
        <v>80.70921985815599</v>
      </c>
      <c r="DA80" s="35">
        <v>26.669492302582448</v>
      </c>
      <c r="DB80" s="35">
        <v>36.500675743884926</v>
      </c>
      <c r="DC80" s="35">
        <v>34.40817405875454</v>
      </c>
      <c r="DD80" s="35">
        <v>0.2449983968734597</v>
      </c>
      <c r="DE80" s="35">
        <v>21.847904406443462</v>
      </c>
      <c r="DF80" s="35">
        <v>0</v>
      </c>
      <c r="DG80" s="35">
        <v>6.9970863525869262</v>
      </c>
      <c r="DH80" s="35">
        <v>10.340822255957304</v>
      </c>
      <c r="DI80" s="35">
        <v>3.1853560763678215</v>
      </c>
      <c r="DJ80" s="35">
        <v>6.5381888346493557</v>
      </c>
      <c r="DK80" s="35">
        <v>9.3018981069267017</v>
      </c>
      <c r="DL80" s="35">
        <v>0</v>
      </c>
      <c r="DM80" s="35">
        <v>40.962291688999201</v>
      </c>
      <c r="DN80" s="35">
        <v>46.168958742632611</v>
      </c>
      <c r="DO80" s="35">
        <v>45.514223194748347</v>
      </c>
      <c r="DP80" s="35">
        <v>25.394574142686267</v>
      </c>
      <c r="DQ80" s="35">
        <v>26.596306796616332</v>
      </c>
      <c r="DR80" s="35">
        <v>86.078801863517398</v>
      </c>
      <c r="DS80" s="35">
        <v>78.498911175362224</v>
      </c>
      <c r="DT80" s="35">
        <v>0</v>
      </c>
      <c r="DU80" s="35">
        <v>65.311999999999998</v>
      </c>
      <c r="DV80" s="35">
        <v>79.54545454545466</v>
      </c>
      <c r="DW80" s="35">
        <v>66.502463054187416</v>
      </c>
      <c r="DX80" s="35">
        <v>75.12696650407905</v>
      </c>
      <c r="DY80" s="35">
        <v>67.032258064516142</v>
      </c>
      <c r="DZ80" s="35">
        <v>68.18182157024772</v>
      </c>
      <c r="EA80" s="35">
        <v>83.870971155046647</v>
      </c>
      <c r="EB80" s="35">
        <v>26.660169218292335</v>
      </c>
      <c r="EC80" s="35">
        <v>16.573783383562617</v>
      </c>
      <c r="ED80" s="35">
        <v>82.5</v>
      </c>
      <c r="EE80" s="35">
        <v>83.886618998978548</v>
      </c>
      <c r="EF80" s="35">
        <v>2.412571997858211</v>
      </c>
      <c r="EG80" s="35">
        <v>56.80527814374328</v>
      </c>
      <c r="EH80" s="35">
        <v>10.071002884726363</v>
      </c>
      <c r="EI80" s="35">
        <v>2.5131639833290853</v>
      </c>
      <c r="EJ80" s="35">
        <v>0</v>
      </c>
      <c r="EK80" s="35">
        <v>21.415633816463529</v>
      </c>
      <c r="EL80" s="35">
        <v>23.435672613633272</v>
      </c>
      <c r="EM80" s="35">
        <v>1.2176958884989464</v>
      </c>
      <c r="EN80" s="35">
        <v>0</v>
      </c>
      <c r="EO80" s="35">
        <v>68.505338078291842</v>
      </c>
      <c r="EP80" s="35">
        <v>11.81986525353611</v>
      </c>
      <c r="EQ80" s="35">
        <v>283.67676608486664</v>
      </c>
      <c r="ER80" s="35">
        <v>827.39056774752771</v>
      </c>
      <c r="ES80" s="35">
        <v>665.85240928253415</v>
      </c>
      <c r="ET80" s="35">
        <v>70.919191521216661</v>
      </c>
      <c r="EU80" s="35">
        <v>382.17564319766751</v>
      </c>
      <c r="EV80" s="35">
        <v>59.131127777762586</v>
      </c>
      <c r="EW80" s="35">
        <v>-7.1049617765732194</v>
      </c>
      <c r="EX80" s="35">
        <v>54.951261643729808</v>
      </c>
      <c r="EY80" s="35">
        <v>-0.41384753682901021</v>
      </c>
      <c r="EZ80" s="35">
        <v>66.666666666666671</v>
      </c>
      <c r="FA80" s="35">
        <v>86.76</v>
      </c>
      <c r="FB80" s="35">
        <v>24</v>
      </c>
      <c r="FC80" s="35">
        <v>25</v>
      </c>
      <c r="FD80" s="35">
        <v>73.815461346633413</v>
      </c>
      <c r="FE80" s="35">
        <v>100</v>
      </c>
      <c r="FF80" s="35">
        <v>25.995032726323959</v>
      </c>
      <c r="FG80" s="35">
        <v>15.551224385955832</v>
      </c>
      <c r="FH80" s="35">
        <v>24.249543891802688</v>
      </c>
      <c r="FI80" s="35">
        <v>0</v>
      </c>
      <c r="FJ80" s="35">
        <v>74780.367366140024</v>
      </c>
      <c r="FK80" s="35">
        <v>95986.727717978021</v>
      </c>
      <c r="FL80" s="35">
        <v>17.559999999999999</v>
      </c>
      <c r="FM80" s="35">
        <v>91.28</v>
      </c>
      <c r="FN80" s="35">
        <v>24.53</v>
      </c>
      <c r="FO80" s="35">
        <v>21.436395703239768</v>
      </c>
      <c r="FP80" s="35">
        <v>1</v>
      </c>
      <c r="FQ80" s="35">
        <v>57.96</v>
      </c>
      <c r="FR80" s="26">
        <v>5191529.154512234</v>
      </c>
      <c r="FS80" s="35">
        <v>0</v>
      </c>
      <c r="FT80" s="31">
        <v>1.5888147442008262</v>
      </c>
      <c r="FU80" s="35">
        <v>86.9</v>
      </c>
      <c r="FV80" s="35">
        <v>56.2</v>
      </c>
      <c r="FW80" s="35">
        <v>181.21893037952</v>
      </c>
      <c r="FX80" s="26">
        <v>36434</v>
      </c>
      <c r="FY80" s="35">
        <v>97.438619774386197</v>
      </c>
      <c r="FZ80" s="35">
        <v>98.699402786994028</v>
      </c>
      <c r="GA80" s="35">
        <v>99.482415394824159</v>
      </c>
      <c r="GB80" s="35">
        <v>96.907763769077633</v>
      </c>
      <c r="GC80" s="35">
        <v>97.783676177836767</v>
      </c>
      <c r="GD80" s="35">
        <v>78.395357142857151</v>
      </c>
      <c r="GE80" s="35">
        <v>57.625119161105822</v>
      </c>
      <c r="GF80" s="35">
        <v>18496.157423269371</v>
      </c>
      <c r="GG80" s="35">
        <v>73.996911369027714</v>
      </c>
      <c r="GH80" s="35">
        <v>84.739646546541366</v>
      </c>
      <c r="GI80" s="35">
        <v>81.635204909646859</v>
      </c>
      <c r="GJ80" s="35">
        <v>64.656039196019435</v>
      </c>
      <c r="GK80" s="35">
        <v>88.465519408347888</v>
      </c>
      <c r="GL80" s="35">
        <v>97.996367224310788</v>
      </c>
      <c r="GM80" s="35">
        <v>100</v>
      </c>
      <c r="GN80" s="35">
        <v>95.08669476071681</v>
      </c>
      <c r="GO80" s="35">
        <v>90.441206797963972</v>
      </c>
      <c r="GP80" s="35">
        <v>94.650591950752158</v>
      </c>
      <c r="GQ80" s="35">
        <v>96.087238213108762</v>
      </c>
      <c r="GR80" s="35">
        <v>98.562996682354751</v>
      </c>
      <c r="GS80" s="35">
        <v>90.756394688881798</v>
      </c>
      <c r="GT80" s="35">
        <v>91.56275260654823</v>
      </c>
      <c r="GU80" s="35">
        <v>38.181818181818187</v>
      </c>
      <c r="GV80" s="35">
        <v>-59.569983136593599</v>
      </c>
      <c r="GW80" s="35">
        <v>9</v>
      </c>
      <c r="GX80" s="35">
        <v>84.844061048440608</v>
      </c>
      <c r="GY80" s="35">
        <v>14.797611147976111</v>
      </c>
      <c r="GZ80" s="35">
        <v>24.950232249502321</v>
      </c>
      <c r="HA80" s="35">
        <v>69.364061687749086</v>
      </c>
      <c r="HB80" s="35">
        <v>27.777777777777779</v>
      </c>
      <c r="HC80" s="35">
        <v>19.064102564102566</v>
      </c>
      <c r="HD80" s="35">
        <v>100</v>
      </c>
      <c r="HE80" s="35">
        <v>74.890195044655513</v>
      </c>
      <c r="HF80" s="35">
        <v>4.7281323877068555</v>
      </c>
      <c r="HG80" s="35">
        <v>43.762781186094074</v>
      </c>
      <c r="HH80" s="35">
        <v>5.5821620240224892</v>
      </c>
      <c r="HI80" s="35">
        <v>39.644027273532281</v>
      </c>
      <c r="HJ80" s="35">
        <v>1.2236906510034262</v>
      </c>
      <c r="HK80" s="35">
        <v>34.263338228095932</v>
      </c>
      <c r="HL80" s="35">
        <v>0</v>
      </c>
      <c r="HM80" s="35">
        <v>58.737151248164466</v>
      </c>
      <c r="HN80" s="35">
        <v>2.4473813020068524</v>
      </c>
      <c r="HO80" s="35">
        <v>4.1605482134116496</v>
      </c>
      <c r="HP80" s="35">
        <v>15.907978463044543</v>
      </c>
      <c r="HQ80" s="35">
        <v>15.907978463044543</v>
      </c>
      <c r="HR80" s="35">
        <v>19.428571428571427</v>
      </c>
      <c r="HS80" s="35">
        <v>15.746666666666666</v>
      </c>
      <c r="HT80" s="35">
        <v>89.8</v>
      </c>
      <c r="HU80" s="35">
        <v>105.6</v>
      </c>
      <c r="HV80" s="35">
        <v>20.156774916013436</v>
      </c>
      <c r="HW80" s="35">
        <v>33.146696528555431</v>
      </c>
      <c r="HX80" s="35">
        <v>94.418449197860966</v>
      </c>
      <c r="HY80" s="35">
        <v>83.021390374331546</v>
      </c>
      <c r="HZ80" s="35">
        <v>0</v>
      </c>
      <c r="IA80" s="35">
        <v>89.16</v>
      </c>
      <c r="IB80" s="35">
        <v>99.01</v>
      </c>
      <c r="IC80" s="35">
        <v>99.01477832512316</v>
      </c>
      <c r="ID80" s="35">
        <v>95.783132530120483</v>
      </c>
      <c r="IE80" s="35">
        <v>87.19</v>
      </c>
      <c r="IF80" s="35">
        <v>82.926829999999995</v>
      </c>
      <c r="IG80" s="35">
        <v>87.804879999999997</v>
      </c>
      <c r="IH80" s="35">
        <v>60.570582600000002</v>
      </c>
      <c r="II80" s="35">
        <v>54.577185818146994</v>
      </c>
      <c r="IJ80" s="35">
        <v>75</v>
      </c>
      <c r="IK80" s="26">
        <v>4991</v>
      </c>
      <c r="IL80" s="35">
        <v>0.12443488982327464</v>
      </c>
      <c r="IM80" s="35">
        <v>2.4349754169478453</v>
      </c>
      <c r="IN80" s="35">
        <v>0.34922680412371132</v>
      </c>
      <c r="IO80" s="35">
        <v>0.98715203426124198</v>
      </c>
      <c r="IP80" s="35">
        <v>-1</v>
      </c>
      <c r="IQ80" s="35">
        <v>195.56137699999991</v>
      </c>
      <c r="IR80" s="35">
        <v>182.16535400000001</v>
      </c>
      <c r="IS80" s="35">
        <v>7.1865639999999997</v>
      </c>
      <c r="IT80" s="35">
        <v>138.32749999999999</v>
      </c>
      <c r="IU80" s="35">
        <v>115.59499999999998</v>
      </c>
    </row>
    <row r="81" spans="1:255">
      <c r="A81" s="34" t="s">
        <v>249</v>
      </c>
      <c r="B81" s="34" t="s">
        <v>99</v>
      </c>
      <c r="C81" s="35">
        <v>52.453237025227104</v>
      </c>
      <c r="D81" s="35" t="s">
        <v>567</v>
      </c>
      <c r="E81" s="35">
        <v>57.822548656825155</v>
      </c>
      <c r="F81" s="35">
        <v>69.978615331969124</v>
      </c>
      <c r="G81" s="35">
        <v>48.671987804695895</v>
      </c>
      <c r="H81" s="35">
        <v>49.090881308854875</v>
      </c>
      <c r="I81" s="35">
        <v>50.134069197274911</v>
      </c>
      <c r="J81" s="35">
        <v>39.021319851742646</v>
      </c>
      <c r="K81" s="35">
        <v>60.866559034673386</v>
      </c>
      <c r="L81" s="35">
        <v>69.199825702222967</v>
      </c>
      <c r="M81" s="35">
        <v>82.105855855855864</v>
      </c>
      <c r="N81" s="35">
        <v>44.956896811191676</v>
      </c>
      <c r="O81" s="35">
        <v>36.851068684968652</v>
      </c>
      <c r="P81" s="35">
        <v>52.955085852038408</v>
      </c>
      <c r="Q81" s="35">
        <v>48.64259078577772</v>
      </c>
      <c r="R81" s="35">
        <v>93.876602484758934</v>
      </c>
      <c r="S81" s="35">
        <v>70.149683189117766</v>
      </c>
      <c r="T81" s="35">
        <v>67.245584868222068</v>
      </c>
      <c r="U81" s="35">
        <v>58.695098200758956</v>
      </c>
      <c r="V81" s="35">
        <v>88.114657073089404</v>
      </c>
      <c r="W81" s="35">
        <v>25.950063470378069</v>
      </c>
      <c r="X81" s="35">
        <v>32.085780688065192</v>
      </c>
      <c r="Y81" s="35">
        <v>38.514339591187884</v>
      </c>
      <c r="Z81" s="35">
        <v>49.090881308854875</v>
      </c>
      <c r="AA81" s="35">
        <v>55.227807605782488</v>
      </c>
      <c r="AB81" s="35">
        <v>53.744917124416205</v>
      </c>
      <c r="AC81" s="35">
        <v>26.214706400353926</v>
      </c>
      <c r="AD81" s="35">
        <v>67.789082690801678</v>
      </c>
      <c r="AE81" s="35">
        <v>36.039327610483838</v>
      </c>
      <c r="AF81" s="35">
        <v>61.788573751811363</v>
      </c>
      <c r="AG81" s="35">
        <v>67.53578457980359</v>
      </c>
      <c r="AH81" s="35">
        <v>17.334489529198862</v>
      </c>
      <c r="AI81" s="35">
        <v>32.193685446225487</v>
      </c>
      <c r="AJ81" s="35">
        <v>0</v>
      </c>
      <c r="AK81" s="35">
        <v>61.342948190690741</v>
      </c>
      <c r="AL81" s="35">
        <v>81.110614495350887</v>
      </c>
      <c r="AM81" s="35">
        <v>80.101528069495316</v>
      </c>
      <c r="AN81" s="35">
        <v>48.38643098826936</v>
      </c>
      <c r="AO81" s="35">
        <v>94.257832464234014</v>
      </c>
      <c r="AP81" s="35">
        <v>10.583781108261352</v>
      </c>
      <c r="AQ81" s="35">
        <v>78.031754680099823</v>
      </c>
      <c r="AR81" s="35">
        <v>88.768455978504562</v>
      </c>
      <c r="AS81" s="35">
        <v>68.615136744249128</v>
      </c>
      <c r="AT81" s="35">
        <v>100</v>
      </c>
      <c r="AU81" s="35">
        <v>93.423423423423429</v>
      </c>
      <c r="AV81" s="35">
        <v>35</v>
      </c>
      <c r="AW81" s="35">
        <v>100</v>
      </c>
      <c r="AX81" s="35">
        <v>100</v>
      </c>
      <c r="AY81" s="35">
        <v>100</v>
      </c>
      <c r="AZ81" s="35">
        <v>64.72710154972583</v>
      </c>
      <c r="BA81" s="35">
        <v>27.822989902925364</v>
      </c>
      <c r="BB81" s="35">
        <v>21.343585574856032</v>
      </c>
      <c r="BC81" s="35">
        <v>10.890807028451139</v>
      </c>
      <c r="BD81" s="35">
        <v>23.331502265479898</v>
      </c>
      <c r="BE81" s="35">
        <v>8.2424472685798733</v>
      </c>
      <c r="BF81" s="35">
        <v>78.979256520846178</v>
      </c>
      <c r="BG81" s="35">
        <v>94.322519083969453</v>
      </c>
      <c r="BH81" s="35">
        <v>63.146018385806698</v>
      </c>
      <c r="BI81" s="35">
        <v>54.351805938377474</v>
      </c>
      <c r="BJ81" s="35">
        <v>0</v>
      </c>
      <c r="BK81" s="35">
        <v>71.856630824372772</v>
      </c>
      <c r="BL81" s="35">
        <v>11.453337342810688</v>
      </c>
      <c r="BM81" s="35">
        <v>100</v>
      </c>
      <c r="BN81" s="35">
        <v>11.260394975927424</v>
      </c>
      <c r="BO81" s="35">
        <v>99.692307692307693</v>
      </c>
      <c r="BP81" s="35">
        <v>99.463007159904521</v>
      </c>
      <c r="BQ81" s="35">
        <v>79.380430701346441</v>
      </c>
      <c r="BR81" s="35">
        <v>96.970664385477107</v>
      </c>
      <c r="BS81" s="35">
        <v>64.75781268776106</v>
      </c>
      <c r="BT81" s="35">
        <v>72.650553566547188</v>
      </c>
      <c r="BU81" s="35">
        <v>77.082396022636814</v>
      </c>
      <c r="BV81" s="35">
        <v>68.056121842221145</v>
      </c>
      <c r="BW81" s="35">
        <v>68.201531826422595</v>
      </c>
      <c r="BX81" s="35">
        <v>100</v>
      </c>
      <c r="BY81" s="35">
        <v>100</v>
      </c>
      <c r="BZ81" s="35">
        <v>1.7367546046662308</v>
      </c>
      <c r="CA81" s="35">
        <v>51.061107405977637</v>
      </c>
      <c r="CB81" s="35">
        <v>36.442390643983721</v>
      </c>
      <c r="CC81" s="35">
        <v>76.241442135778939</v>
      </c>
      <c r="CD81" s="35">
        <v>53.419765599318971</v>
      </c>
      <c r="CE81" s="35">
        <v>58.79536538175433</v>
      </c>
      <c r="CF81" s="35">
        <v>76.210518037740115</v>
      </c>
      <c r="CG81" s="35">
        <v>100</v>
      </c>
      <c r="CH81" s="35">
        <v>93.427479773772461</v>
      </c>
      <c r="CI81" s="35">
        <v>79.083152495052531</v>
      </c>
      <c r="CJ81" s="35">
        <v>82.967109291291791</v>
      </c>
      <c r="CK81" s="35">
        <v>89.30401648617017</v>
      </c>
      <c r="CL81" s="35">
        <v>88.636363636363583</v>
      </c>
      <c r="CM81" s="35">
        <v>85.764293225445726</v>
      </c>
      <c r="CN81" s="35">
        <v>85.734841676618998</v>
      </c>
      <c r="CO81" s="35">
        <v>15.861343665071603</v>
      </c>
      <c r="CP81" s="35">
        <v>20.322180079395949</v>
      </c>
      <c r="CQ81" s="35">
        <v>41.666666666666671</v>
      </c>
      <c r="CR81" s="35">
        <v>52.453399847233442</v>
      </c>
      <c r="CS81" s="35">
        <v>26.414647445775419</v>
      </c>
      <c r="CT81" s="35">
        <v>17.389294771186716</v>
      </c>
      <c r="CU81" s="35">
        <v>40.548896895809932</v>
      </c>
      <c r="CV81" s="35">
        <v>9.4017094017094021</v>
      </c>
      <c r="CW81" s="35">
        <v>54.36316232364247</v>
      </c>
      <c r="CX81" s="35">
        <v>49.743589743589737</v>
      </c>
      <c r="CY81" s="35">
        <v>80.54878069552565</v>
      </c>
      <c r="CZ81" s="35">
        <v>55.971223021582482</v>
      </c>
      <c r="DA81" s="35">
        <v>10.752640209456469</v>
      </c>
      <c r="DB81" s="35">
        <v>52.898064976917489</v>
      </c>
      <c r="DC81" s="35">
        <v>57.557550234647479</v>
      </c>
      <c r="DD81" s="35">
        <v>49.646439613229184</v>
      </c>
      <c r="DE81" s="35">
        <v>64.769088672996162</v>
      </c>
      <c r="DF81" s="35">
        <v>50.890086513209788</v>
      </c>
      <c r="DG81" s="35">
        <v>49.67405369822967</v>
      </c>
      <c r="DH81" s="35">
        <v>9.3878603292456901</v>
      </c>
      <c r="DI81" s="35">
        <v>23.095175948174752</v>
      </c>
      <c r="DJ81" s="35">
        <v>50.069505832820774</v>
      </c>
      <c r="DK81" s="35">
        <v>22.306283491174504</v>
      </c>
      <c r="DL81" s="35">
        <v>56.056589799320946</v>
      </c>
      <c r="DM81" s="35">
        <v>58.64459873193826</v>
      </c>
      <c r="DN81" s="35">
        <v>100</v>
      </c>
      <c r="DO81" s="35">
        <v>56.455142231947477</v>
      </c>
      <c r="DP81" s="35">
        <v>15.476918037358065</v>
      </c>
      <c r="DQ81" s="35">
        <v>42.587738986904981</v>
      </c>
      <c r="DR81" s="35">
        <v>59.530657603448255</v>
      </c>
      <c r="DS81" s="35">
        <v>60.79295267531937</v>
      </c>
      <c r="DT81" s="35">
        <v>1.8083707493885115</v>
      </c>
      <c r="DU81" s="35">
        <v>73.21599999999998</v>
      </c>
      <c r="DV81" s="35">
        <v>63.636363636363555</v>
      </c>
      <c r="DW81" s="35">
        <v>29.389553178099398</v>
      </c>
      <c r="DX81" s="35">
        <v>74.959016460722893</v>
      </c>
      <c r="DY81" s="35">
        <v>67.741935483870961</v>
      </c>
      <c r="DZ81" s="35">
        <v>77.272732355371559</v>
      </c>
      <c r="EA81" s="35">
        <v>88.709671873049189</v>
      </c>
      <c r="EB81" s="35">
        <v>42.516736694072563</v>
      </c>
      <c r="EC81" s="35">
        <v>14.044473604336364</v>
      </c>
      <c r="ED81" s="35">
        <v>90</v>
      </c>
      <c r="EE81" s="35">
        <v>92.671092951991824</v>
      </c>
      <c r="EF81" s="35">
        <v>0.29753704041199153</v>
      </c>
      <c r="EG81" s="35">
        <v>16.93970828991695</v>
      </c>
      <c r="EH81" s="35">
        <v>39.490538711728782</v>
      </c>
      <c r="EI81" s="35">
        <v>29.944663603936593</v>
      </c>
      <c r="EJ81" s="35">
        <v>0</v>
      </c>
      <c r="EK81" s="35">
        <v>35.278497155003208</v>
      </c>
      <c r="EL81" s="35">
        <v>23.724239423209021</v>
      </c>
      <c r="EM81" s="35">
        <v>33.46035257462335</v>
      </c>
      <c r="EN81" s="35">
        <v>0</v>
      </c>
      <c r="EO81" s="35">
        <v>68.505338078291842</v>
      </c>
      <c r="EP81" s="35">
        <v>51.233110653473304</v>
      </c>
      <c r="EQ81" s="35">
        <v>305.38952232658596</v>
      </c>
      <c r="ER81" s="35">
        <v>184.84102667135465</v>
      </c>
      <c r="ES81" s="35">
        <v>162.74046913456226</v>
      </c>
      <c r="ET81" s="35">
        <v>73.333668190265712</v>
      </c>
      <c r="EU81" s="35">
        <v>21.095986739665477</v>
      </c>
      <c r="EV81" s="35">
        <v>55.477704766704015</v>
      </c>
      <c r="EW81" s="35">
        <v>-1.4777047667040151</v>
      </c>
      <c r="EX81" s="35">
        <v>75.810945420862282</v>
      </c>
      <c r="EY81" s="35">
        <v>10.537987316757317</v>
      </c>
      <c r="EZ81" s="35">
        <v>100</v>
      </c>
      <c r="FA81" s="35">
        <v>94.16</v>
      </c>
      <c r="FB81" s="35">
        <v>48</v>
      </c>
      <c r="FC81" s="35">
        <v>100</v>
      </c>
      <c r="FD81" s="35">
        <v>100</v>
      </c>
      <c r="FE81" s="35">
        <v>100</v>
      </c>
      <c r="FF81" s="35">
        <v>62.986897828243158</v>
      </c>
      <c r="FG81" s="35">
        <v>21.682754970999596</v>
      </c>
      <c r="FH81" s="35">
        <v>15.048356387299702</v>
      </c>
      <c r="FI81" s="35">
        <v>9.2673590400000005</v>
      </c>
      <c r="FJ81" s="35">
        <v>33571.636261590233</v>
      </c>
      <c r="FK81" s="35">
        <v>25822.604973429101</v>
      </c>
      <c r="FL81" s="35">
        <v>23.09</v>
      </c>
      <c r="FM81" s="35">
        <v>95.24</v>
      </c>
      <c r="FN81" s="35">
        <v>7.99</v>
      </c>
      <c r="FO81" s="35">
        <v>3.6972129601060715</v>
      </c>
      <c r="FP81" s="35">
        <v>0</v>
      </c>
      <c r="FQ81" s="35">
        <v>77.31</v>
      </c>
      <c r="FR81" s="26">
        <v>2403226.7923126915</v>
      </c>
      <c r="FS81" s="35">
        <v>1</v>
      </c>
      <c r="FT81" s="31">
        <v>0.79578763080759185</v>
      </c>
      <c r="FU81" s="35">
        <v>4</v>
      </c>
      <c r="FV81" s="35">
        <v>1.3</v>
      </c>
      <c r="FW81" s="35">
        <v>144.458206557963</v>
      </c>
      <c r="FX81" s="26">
        <v>177661</v>
      </c>
      <c r="FY81" s="35">
        <v>84.260643979856553</v>
      </c>
      <c r="FZ81" s="35">
        <v>92.287501907523279</v>
      </c>
      <c r="GA81" s="35">
        <v>96.896078132153207</v>
      </c>
      <c r="GB81" s="35">
        <v>92.061651152144051</v>
      </c>
      <c r="GC81" s="35">
        <v>77.372195940790476</v>
      </c>
      <c r="GD81" s="35">
        <v>100</v>
      </c>
      <c r="GE81" s="35">
        <v>100</v>
      </c>
      <c r="GF81" s="35">
        <v>550.24172153297502</v>
      </c>
      <c r="GG81" s="35">
        <v>57.418682134915791</v>
      </c>
      <c r="GH81" s="35">
        <v>70.261158711553065</v>
      </c>
      <c r="GI81" s="35">
        <v>84.717874371062663</v>
      </c>
      <c r="GJ81" s="35">
        <v>53.419765599318971</v>
      </c>
      <c r="GK81" s="35">
        <v>73.29105050545634</v>
      </c>
      <c r="GL81" s="35">
        <v>94.7818077390328</v>
      </c>
      <c r="GM81" s="35">
        <v>100</v>
      </c>
      <c r="GN81" s="35">
        <v>95.158109215998962</v>
      </c>
      <c r="GO81" s="35">
        <v>90.951147026606137</v>
      </c>
      <c r="GP81" s="35">
        <v>91.513496459266833</v>
      </c>
      <c r="GQ81" s="35">
        <v>97.824818769890825</v>
      </c>
      <c r="GR81" s="35">
        <v>97.877154189842244</v>
      </c>
      <c r="GS81" s="35">
        <v>91.456530442524567</v>
      </c>
      <c r="GT81" s="35">
        <v>97.146928590649992</v>
      </c>
      <c r="GU81" s="35">
        <v>35.363955440256376</v>
      </c>
      <c r="GV81" s="35">
        <v>-32.13260704035612</v>
      </c>
      <c r="GW81" s="35">
        <v>11</v>
      </c>
      <c r="GX81" s="35">
        <v>76.044559743628866</v>
      </c>
      <c r="GY81" s="35">
        <v>19.813825728673891</v>
      </c>
      <c r="GZ81" s="35">
        <v>22.609491835800398</v>
      </c>
      <c r="HA81" s="35">
        <v>42.672028596961574</v>
      </c>
      <c r="HB81" s="35">
        <v>8.1481481481481488</v>
      </c>
      <c r="HC81" s="35">
        <v>13.814775725593668</v>
      </c>
      <c r="HD81" s="35">
        <v>68.888888888888886</v>
      </c>
      <c r="HE81" s="35">
        <v>78.192073243433981</v>
      </c>
      <c r="HF81" s="35">
        <v>10.791366906474821</v>
      </c>
      <c r="HG81" s="35">
        <v>34.240362811791385</v>
      </c>
      <c r="HH81" s="35">
        <v>6.2957406102104523</v>
      </c>
      <c r="HI81" s="35">
        <v>48.86969042476602</v>
      </c>
      <c r="HJ81" s="35">
        <v>247.96849606200774</v>
      </c>
      <c r="HK81" s="35">
        <v>101.57519689961245</v>
      </c>
      <c r="HL81" s="35">
        <v>60.882610326290788</v>
      </c>
      <c r="HM81" s="35">
        <v>416.98962370296289</v>
      </c>
      <c r="HN81" s="35">
        <v>2.3127890986373298</v>
      </c>
      <c r="HO81" s="35">
        <v>14.939367420927615</v>
      </c>
      <c r="HP81" s="35">
        <v>55.694461807725965</v>
      </c>
      <c r="HQ81" s="35">
        <v>32.629078634829355</v>
      </c>
      <c r="HR81" s="35">
        <v>13.094210009813542</v>
      </c>
      <c r="HS81" s="35">
        <v>13.094364351245085</v>
      </c>
      <c r="HT81" s="35">
        <v>117.2</v>
      </c>
      <c r="HU81" s="35">
        <v>115.6</v>
      </c>
      <c r="HV81" s="35">
        <v>12.284701114488348</v>
      </c>
      <c r="HW81" s="35">
        <v>46.909827760891595</v>
      </c>
      <c r="HX81" s="35">
        <v>83.774263658847332</v>
      </c>
      <c r="HY81" s="35">
        <v>69.092408004196955</v>
      </c>
      <c r="HZ81" s="35">
        <v>1.379000224836993</v>
      </c>
      <c r="IA81" s="35">
        <v>91.63</v>
      </c>
      <c r="IB81" s="35">
        <v>98.24</v>
      </c>
      <c r="IC81" s="35">
        <v>97.923222152297043</v>
      </c>
      <c r="ID81" s="35">
        <v>95.757575757575751</v>
      </c>
      <c r="IE81" s="35">
        <v>87.41</v>
      </c>
      <c r="IF81" s="35">
        <v>87.804879999999997</v>
      </c>
      <c r="IG81" s="35">
        <v>91.463409999999996</v>
      </c>
      <c r="IH81" s="35">
        <v>68.563267199999999</v>
      </c>
      <c r="II81" s="35">
        <v>53.200060344048708</v>
      </c>
      <c r="IJ81" s="35">
        <v>78</v>
      </c>
      <c r="IK81" s="26">
        <v>5335</v>
      </c>
      <c r="IL81" s="35">
        <v>1.9381693179823196E-2</v>
      </c>
      <c r="IM81" s="35">
        <v>3.5516249034884539E-2</v>
      </c>
      <c r="IN81" s="35">
        <v>4.2906045156591404</v>
      </c>
      <c r="IO81" s="35">
        <v>22.677165354330707</v>
      </c>
      <c r="IP81" s="35">
        <v>-1</v>
      </c>
      <c r="IQ81" s="35">
        <v>318.90394899999876</v>
      </c>
      <c r="IR81" s="35">
        <v>184.29450299999991</v>
      </c>
      <c r="IS81" s="35">
        <v>189.93825200000001</v>
      </c>
      <c r="IT81" s="35">
        <v>138.32749999999999</v>
      </c>
      <c r="IU81" s="35">
        <v>115.59499999999998</v>
      </c>
    </row>
    <row r="82" spans="1:255">
      <c r="A82" s="34" t="s">
        <v>267</v>
      </c>
      <c r="B82" s="34" t="s">
        <v>100</v>
      </c>
      <c r="C82" s="35">
        <v>53.00013073309907</v>
      </c>
      <c r="D82" s="35" t="s">
        <v>567</v>
      </c>
      <c r="E82" s="35">
        <v>56.435023213654603</v>
      </c>
      <c r="F82" s="35">
        <v>59.746792879039248</v>
      </c>
      <c r="G82" s="35">
        <v>56.664156507843288</v>
      </c>
      <c r="H82" s="35">
        <v>69.211956824298326</v>
      </c>
      <c r="I82" s="35">
        <v>38.863792553126139</v>
      </c>
      <c r="J82" s="35">
        <v>37.079062420632852</v>
      </c>
      <c r="K82" s="35">
        <v>65.864113923255601</v>
      </c>
      <c r="L82" s="35">
        <v>64.438913000816427</v>
      </c>
      <c r="M82" s="35">
        <v>58.258562333283002</v>
      </c>
      <c r="N82" s="35">
        <v>69.023811329868479</v>
      </c>
      <c r="O82" s="35">
        <v>27.523637467563205</v>
      </c>
      <c r="P82" s="35">
        <v>53.501101227140879</v>
      </c>
      <c r="Q82" s="35">
        <v>37.619653430196941</v>
      </c>
      <c r="R82" s="35">
        <v>66.890080335237229</v>
      </c>
      <c r="S82" s="35">
        <v>73.293847565182475</v>
      </c>
      <c r="T82" s="35">
        <v>61.183590185540346</v>
      </c>
      <c r="U82" s="35">
        <v>63.624292042256727</v>
      </c>
      <c r="V82" s="35">
        <v>86.891055496238707</v>
      </c>
      <c r="W82" s="35">
        <v>49.258362357129165</v>
      </c>
      <c r="X82" s="35">
        <v>32.941405668301307</v>
      </c>
      <c r="Y82" s="35">
        <v>50.605666975290561</v>
      </c>
      <c r="Z82" s="35">
        <v>69.211956824298326</v>
      </c>
      <c r="AA82" s="35">
        <v>28.312426789488686</v>
      </c>
      <c r="AB82" s="35">
        <v>2.2796972063422682</v>
      </c>
      <c r="AC82" s="35">
        <v>23.522371736345605</v>
      </c>
      <c r="AD82" s="35">
        <v>56.243023444990293</v>
      </c>
      <c r="AE82" s="35">
        <v>48.418895958646267</v>
      </c>
      <c r="AF82" s="35">
        <v>74.406340182943723</v>
      </c>
      <c r="AG82" s="35">
        <v>76.941499991424365</v>
      </c>
      <c r="AH82" s="35">
        <v>4.3022972914384265</v>
      </c>
      <c r="AI82" s="35">
        <v>29.993389979035751</v>
      </c>
      <c r="AJ82" s="35">
        <v>67.160923712792012</v>
      </c>
      <c r="AK82" s="35">
        <v>72.482767230768943</v>
      </c>
      <c r="AL82" s="35">
        <v>76.069643320813157</v>
      </c>
      <c r="AM82" s="35">
        <v>66.581889071649698</v>
      </c>
      <c r="AN82" s="35">
        <v>25.162509184636782</v>
      </c>
      <c r="AO82" s="35">
        <v>87.726951018873137</v>
      </c>
      <c r="AP82" s="35">
        <v>28.131128927717015</v>
      </c>
      <c r="AQ82" s="35">
        <v>90.283966994408999</v>
      </c>
      <c r="AR82" s="35">
        <v>86.797951601512082</v>
      </c>
      <c r="AS82" s="35">
        <v>50.314850813777397</v>
      </c>
      <c r="AT82" s="35">
        <v>66.666666666666657</v>
      </c>
      <c r="AU82" s="35">
        <v>47.950450450450447</v>
      </c>
      <c r="AV82" s="35">
        <v>20</v>
      </c>
      <c r="AW82" s="35">
        <v>100</v>
      </c>
      <c r="AX82" s="35">
        <v>65.083798882681563</v>
      </c>
      <c r="AY82" s="35">
        <v>100</v>
      </c>
      <c r="AZ82" s="35">
        <v>78.48434578086416</v>
      </c>
      <c r="BA82" s="35">
        <v>72.824229268818002</v>
      </c>
      <c r="BB82" s="35">
        <v>47.108888504747931</v>
      </c>
      <c r="BC82" s="35">
        <v>46.701593094912305</v>
      </c>
      <c r="BD82" s="35">
        <v>8.2192726654077379</v>
      </c>
      <c r="BE82" s="35">
        <v>7.3974396962056597</v>
      </c>
      <c r="BF82" s="35">
        <v>66.954200041076206</v>
      </c>
      <c r="BG82" s="35">
        <v>44.704198473282446</v>
      </c>
      <c r="BH82" s="35">
        <v>69.300206435281069</v>
      </c>
      <c r="BI82" s="35">
        <v>0</v>
      </c>
      <c r="BJ82" s="35">
        <v>100</v>
      </c>
      <c r="BK82" s="35">
        <v>26.924731182795696</v>
      </c>
      <c r="BL82" s="35">
        <v>10.761958475915833</v>
      </c>
      <c r="BM82" s="35">
        <v>100</v>
      </c>
      <c r="BN82" s="35">
        <v>12.791924062076237</v>
      </c>
      <c r="BO82" s="35">
        <v>78.553846153846152</v>
      </c>
      <c r="BP82" s="35">
        <v>45.40572792362768</v>
      </c>
      <c r="BQ82" s="35">
        <v>54.629133368229922</v>
      </c>
      <c r="BR82" s="35">
        <v>88.97161389524517</v>
      </c>
      <c r="BS82" s="35">
        <v>52.687397421412982</v>
      </c>
      <c r="BT82" s="35">
        <v>83.675134290745191</v>
      </c>
      <c r="BU82" s="35">
        <v>91.834446501734817</v>
      </c>
      <c r="BV82" s="35">
        <v>88.100238076120831</v>
      </c>
      <c r="BW82" s="35">
        <v>50.172021535898558</v>
      </c>
      <c r="BX82" s="35">
        <v>100</v>
      </c>
      <c r="BY82" s="35">
        <v>78.010227801022779</v>
      </c>
      <c r="BZ82" s="35">
        <v>5.5405427555982589</v>
      </c>
      <c r="CA82" s="35">
        <v>64.229110710406161</v>
      </c>
      <c r="CB82" s="35">
        <v>68.888378502526422</v>
      </c>
      <c r="CC82" s="35">
        <v>52.190496062989247</v>
      </c>
      <c r="CD82" s="35">
        <v>61.787487410571707</v>
      </c>
      <c r="CE82" s="35">
        <v>66.009819012896415</v>
      </c>
      <c r="CF82" s="35">
        <v>68.640460554150422</v>
      </c>
      <c r="CG82" s="35">
        <v>98.914089206394735</v>
      </c>
      <c r="CH82" s="35">
        <v>92.962093274944053</v>
      </c>
      <c r="CI82" s="35">
        <v>77.209029915072875</v>
      </c>
      <c r="CJ82" s="35">
        <v>87.277955316059831</v>
      </c>
      <c r="CK82" s="35">
        <v>90.730680436621427</v>
      </c>
      <c r="CL82" s="35">
        <v>91.596638655462144</v>
      </c>
      <c r="CM82" s="35">
        <v>87.073497699278434</v>
      </c>
      <c r="CN82" s="35">
        <v>69.364459466076127</v>
      </c>
      <c r="CO82" s="35">
        <v>33.417437294385792</v>
      </c>
      <c r="CP82" s="35">
        <v>81.024316443668368</v>
      </c>
      <c r="CQ82" s="35">
        <v>33.333333333333329</v>
      </c>
      <c r="CR82" s="35">
        <v>68.645328499816486</v>
      </c>
      <c r="CS82" s="35">
        <v>19.511524688997586</v>
      </c>
      <c r="CT82" s="35">
        <v>10.66736381608985</v>
      </c>
      <c r="CU82" s="35">
        <v>60.182894648198982</v>
      </c>
      <c r="CV82" s="35">
        <v>13.062409288824384</v>
      </c>
      <c r="CW82" s="35">
        <v>58.640353804487191</v>
      </c>
      <c r="CX82" s="35">
        <v>70.537010159651686</v>
      </c>
      <c r="CY82" s="35">
        <v>87.912900784400648</v>
      </c>
      <c r="CZ82" s="35">
        <v>71.750741839762526</v>
      </c>
      <c r="DA82" s="35">
        <v>47.972227848731805</v>
      </c>
      <c r="DB82" s="35">
        <v>34.685608037052731</v>
      </c>
      <c r="DC82" s="35">
        <v>21.939245541924645</v>
      </c>
      <c r="DD82" s="35">
        <v>2.220473455730033</v>
      </c>
      <c r="DE82" s="35">
        <v>2.3316663711754884</v>
      </c>
      <c r="DF82" s="35">
        <v>0</v>
      </c>
      <c r="DG82" s="35">
        <v>4.5666489984635525</v>
      </c>
      <c r="DH82" s="35">
        <v>40.525969124683634</v>
      </c>
      <c r="DI82" s="35">
        <v>10.790333501552952</v>
      </c>
      <c r="DJ82" s="35">
        <v>24.217298954453987</v>
      </c>
      <c r="DK82" s="35">
        <v>18.555885364691839</v>
      </c>
      <c r="DL82" s="35">
        <v>57.698793409506997</v>
      </c>
      <c r="DM82" s="35">
        <v>67.38227966223927</v>
      </c>
      <c r="DN82" s="35">
        <v>63.45776031434184</v>
      </c>
      <c r="DO82" s="35">
        <v>36.433260393873077</v>
      </c>
      <c r="DP82" s="35">
        <v>16.224599649011843</v>
      </c>
      <c r="DQ82" s="35">
        <v>54.966126992004092</v>
      </c>
      <c r="DR82" s="35">
        <v>79.533506304549988</v>
      </c>
      <c r="DS82" s="35">
        <v>70.701470329615717</v>
      </c>
      <c r="DT82" s="35">
        <v>20.668776518049661</v>
      </c>
      <c r="DU82" s="35">
        <v>62.719999999999985</v>
      </c>
      <c r="DV82" s="35">
        <v>89.462809917355273</v>
      </c>
      <c r="DW82" s="35">
        <v>76.145930776426439</v>
      </c>
      <c r="DX82" s="35">
        <v>74.735218285453016</v>
      </c>
      <c r="DY82" s="35">
        <v>68.9677419354839</v>
      </c>
      <c r="DZ82" s="35">
        <v>90.909089214876133</v>
      </c>
      <c r="EA82" s="35">
        <v>98.387099760665819</v>
      </c>
      <c r="EB82" s="35">
        <v>73.385615971995065</v>
      </c>
      <c r="EC82" s="35">
        <v>3.7143860122451051</v>
      </c>
      <c r="ED82" s="35">
        <v>97.5</v>
      </c>
      <c r="EE82" s="35">
        <v>97.752808988764045</v>
      </c>
      <c r="EF82" s="35">
        <v>0.55070442661925256</v>
      </c>
      <c r="EG82" s="35">
        <v>8.5261471597447294</v>
      </c>
      <c r="EH82" s="35">
        <v>1.627014714102782</v>
      </c>
      <c r="EI82" s="35">
        <v>10.142653987397527</v>
      </c>
      <c r="EJ82" s="35">
        <v>0.6649661693278458</v>
      </c>
      <c r="EK82" s="35">
        <v>18.648258591326407</v>
      </c>
      <c r="EL82" s="35">
        <v>33.372332755356091</v>
      </c>
      <c r="EM82" s="35">
        <v>29.441020470204414</v>
      </c>
      <c r="EN82" s="35">
        <v>0</v>
      </c>
      <c r="EO82" s="35">
        <v>68.505338078291842</v>
      </c>
      <c r="EP82" s="35">
        <v>16.824480291803788</v>
      </c>
      <c r="EQ82" s="35">
        <v>218.71824379344923</v>
      </c>
      <c r="ER82" s="35">
        <v>224.77505669849856</v>
      </c>
      <c r="ES82" s="35">
        <v>247.65634989535172</v>
      </c>
      <c r="ET82" s="35">
        <v>106.33071544419992</v>
      </c>
      <c r="EU82" s="35">
        <v>45.089607182034143</v>
      </c>
      <c r="EV82" s="35">
        <v>60.823321683355459</v>
      </c>
      <c r="EW82" s="35">
        <v>-2.3321683355462142E-2</v>
      </c>
      <c r="EX82" s="35">
        <v>74.537344590871086</v>
      </c>
      <c r="EY82" s="35">
        <v>6.4275891297123628</v>
      </c>
      <c r="EZ82" s="35">
        <v>66.666666666666671</v>
      </c>
      <c r="FA82" s="35">
        <v>53.779999999999994</v>
      </c>
      <c r="FB82" s="35">
        <v>36</v>
      </c>
      <c r="FC82" s="35">
        <v>100</v>
      </c>
      <c r="FD82" s="35">
        <v>68.827930174563591</v>
      </c>
      <c r="FE82" s="35">
        <v>100</v>
      </c>
      <c r="FF82" s="35">
        <v>76.374275233350644</v>
      </c>
      <c r="FG82" s="35">
        <v>56.752704317434102</v>
      </c>
      <c r="FH82" s="35">
        <v>33.214257311299711</v>
      </c>
      <c r="FI82" s="35">
        <v>39.739977930000002</v>
      </c>
      <c r="FJ82" s="35">
        <v>15269.143473851393</v>
      </c>
      <c r="FK82" s="35">
        <v>23994.776921793084</v>
      </c>
      <c r="FL82" s="35">
        <v>34.799999999999997</v>
      </c>
      <c r="FM82" s="35">
        <v>53.64</v>
      </c>
      <c r="FN82" s="35">
        <v>16.64</v>
      </c>
      <c r="FO82" s="35">
        <v>-51.801564284097111</v>
      </c>
      <c r="FP82" s="35">
        <v>1</v>
      </c>
      <c r="FQ82" s="35">
        <v>45.97</v>
      </c>
      <c r="FR82" s="26">
        <v>2307962.1788609307</v>
      </c>
      <c r="FS82" s="35">
        <v>1</v>
      </c>
      <c r="FT82" s="31">
        <v>0.90402290191351509</v>
      </c>
      <c r="FU82" s="35">
        <v>72.7</v>
      </c>
      <c r="FV82" s="35">
        <v>91.9</v>
      </c>
      <c r="FW82" s="35">
        <v>185.56472554729601</v>
      </c>
      <c r="FX82" s="26">
        <v>634132</v>
      </c>
      <c r="FY82" s="35">
        <v>79.038916947838302</v>
      </c>
      <c r="FZ82" s="35">
        <v>95.253264035878203</v>
      </c>
      <c r="GA82" s="35">
        <v>98.882997673785027</v>
      </c>
      <c r="GB82" s="35">
        <v>96.581930967998829</v>
      </c>
      <c r="GC82" s="35">
        <v>64.561896179558644</v>
      </c>
      <c r="GD82" s="35">
        <v>100</v>
      </c>
      <c r="GE82" s="35">
        <v>78.010227801022779</v>
      </c>
      <c r="GF82" s="35">
        <v>1755.3647336684771</v>
      </c>
      <c r="GG82" s="35">
        <v>66.373866531930673</v>
      </c>
      <c r="GH82" s="35">
        <v>85.442756841954434</v>
      </c>
      <c r="GI82" s="35">
        <v>80.675991035361193</v>
      </c>
      <c r="GJ82" s="35">
        <v>61.787487410571707</v>
      </c>
      <c r="GK82" s="35">
        <v>77.967477792098919</v>
      </c>
      <c r="GL82" s="35">
        <v>93.175652923395646</v>
      </c>
      <c r="GM82" s="35">
        <v>99.676580762696261</v>
      </c>
      <c r="GN82" s="35">
        <v>94.815264991543955</v>
      </c>
      <c r="GO82" s="35">
        <v>90.140381461845848</v>
      </c>
      <c r="GP82" s="35">
        <v>93.503707720923316</v>
      </c>
      <c r="GQ82" s="35">
        <v>98.114951289512092</v>
      </c>
      <c r="GR82" s="35">
        <v>98.430164442908548</v>
      </c>
      <c r="GS82" s="35">
        <v>92.061396468484276</v>
      </c>
      <c r="GT82" s="35">
        <v>93.872806538427156</v>
      </c>
      <c r="GU82" s="35">
        <v>62.811995724794102</v>
      </c>
      <c r="GV82" s="35">
        <v>49.822544363909024</v>
      </c>
      <c r="GW82" s="35">
        <v>9</v>
      </c>
      <c r="GX82" s="35">
        <v>83.02282205503279</v>
      </c>
      <c r="GY82" s="35">
        <v>16.384097910597902</v>
      </c>
      <c r="GZ82" s="35">
        <v>18.67887754888195</v>
      </c>
      <c r="HA82" s="35">
        <v>58.863322016848983</v>
      </c>
      <c r="HB82" s="35">
        <v>11.320754716981133</v>
      </c>
      <c r="HC82" s="35">
        <v>12.873684210526315</v>
      </c>
      <c r="HD82" s="35">
        <v>81.761006289308185</v>
      </c>
      <c r="HE82" s="35">
        <v>80.769515274540225</v>
      </c>
      <c r="HF82" s="35">
        <v>6.9238377843719086</v>
      </c>
      <c r="HG82" s="35">
        <v>56.507359021002152</v>
      </c>
      <c r="HH82" s="35">
        <v>5.5031742394630072</v>
      </c>
      <c r="HI82" s="35">
        <v>34.674816290089964</v>
      </c>
      <c r="HJ82" s="35">
        <v>11.090573012939002</v>
      </c>
      <c r="HK82" s="35">
        <v>3.6566744354255407</v>
      </c>
      <c r="HL82" s="35">
        <v>0</v>
      </c>
      <c r="HM82" s="35">
        <v>38.334806718636983</v>
      </c>
      <c r="HN82" s="35">
        <v>6.7106003375391783</v>
      </c>
      <c r="HO82" s="35">
        <v>8.2777465241501247</v>
      </c>
      <c r="HP82" s="35">
        <v>32.066221972193198</v>
      </c>
      <c r="HQ82" s="35">
        <v>27.806799003455758</v>
      </c>
      <c r="HR82" s="35">
        <v>12.908641975308642</v>
      </c>
      <c r="HS82" s="35">
        <v>11.783733826247689</v>
      </c>
      <c r="HT82" s="35">
        <v>98.6</v>
      </c>
      <c r="HU82" s="35">
        <v>97.3</v>
      </c>
      <c r="HV82" s="35">
        <v>12.878168438266558</v>
      </c>
      <c r="HW82" s="35">
        <v>57.563368765331155</v>
      </c>
      <c r="HX82" s="35">
        <v>91.794185156847746</v>
      </c>
      <c r="HY82" s="35">
        <v>76.88727365467993</v>
      </c>
      <c r="HZ82" s="35">
        <v>15.761285386381024</v>
      </c>
      <c r="IA82" s="35">
        <v>88.35</v>
      </c>
      <c r="IB82" s="35">
        <v>99.49</v>
      </c>
      <c r="IC82" s="35">
        <v>99.298409728718426</v>
      </c>
      <c r="ID82" s="35">
        <v>95.723520636499245</v>
      </c>
      <c r="IE82" s="35">
        <v>87.79</v>
      </c>
      <c r="IF82" s="35">
        <v>95.121949999999998</v>
      </c>
      <c r="IG82" s="35">
        <v>98.78049</v>
      </c>
      <c r="IH82" s="35">
        <v>84.123079649999994</v>
      </c>
      <c r="II82" s="35">
        <v>47.575669496563286</v>
      </c>
      <c r="IJ82" s="35">
        <v>81</v>
      </c>
      <c r="IK82" s="26">
        <v>5534</v>
      </c>
      <c r="IL82" s="35">
        <v>3.1956446667138205E-2</v>
      </c>
      <c r="IM82" s="35">
        <v>-0.47088555238449764</v>
      </c>
      <c r="IN82" s="35">
        <v>-0.78202648851383028</v>
      </c>
      <c r="IO82" s="35">
        <v>7.019769357495881</v>
      </c>
      <c r="IP82" s="35">
        <v>-0.78240740740740744</v>
      </c>
      <c r="IQ82" s="35">
        <v>170.93910599999992</v>
      </c>
      <c r="IR82" s="35">
        <v>255.48158199999989</v>
      </c>
      <c r="IS82" s="35">
        <v>167.1566389999999</v>
      </c>
      <c r="IT82" s="35">
        <v>138.32749999999999</v>
      </c>
      <c r="IU82" s="35">
        <v>115.59499999999998</v>
      </c>
    </row>
    <row r="83" spans="1:255">
      <c r="A83" s="34" t="s">
        <v>282</v>
      </c>
      <c r="B83" s="34" t="s">
        <v>70</v>
      </c>
      <c r="C83" s="35">
        <v>50.675913719216723</v>
      </c>
      <c r="D83" s="35" t="s">
        <v>567</v>
      </c>
      <c r="E83" s="35">
        <v>57.920972497313358</v>
      </c>
      <c r="F83" s="35">
        <v>57.256947859844409</v>
      </c>
      <c r="G83" s="35">
        <v>51.634396332798872</v>
      </c>
      <c r="H83" s="35">
        <v>69.597342195070709</v>
      </c>
      <c r="I83" s="35">
        <v>34.561521498440044</v>
      </c>
      <c r="J83" s="35">
        <v>33.084301931832918</v>
      </c>
      <c r="K83" s="35">
        <v>62.422865337196185</v>
      </c>
      <c r="L83" s="35">
        <v>65.776497237408677</v>
      </c>
      <c r="M83" s="35">
        <v>68.871420302984561</v>
      </c>
      <c r="N83" s="35">
        <v>83.791138398485842</v>
      </c>
      <c r="O83" s="35">
        <v>16.848951900965737</v>
      </c>
      <c r="P83" s="35">
        <v>49.814961806839179</v>
      </c>
      <c r="Q83" s="35">
        <v>42.655662911534506</v>
      </c>
      <c r="R83" s="35">
        <v>78.921658453072723</v>
      </c>
      <c r="S83" s="35">
        <v>71.302605091635058</v>
      </c>
      <c r="T83" s="35">
        <v>36.147864983135349</v>
      </c>
      <c r="U83" s="35">
        <v>58.099899600644648</v>
      </c>
      <c r="V83" s="35">
        <v>86.484841926947936</v>
      </c>
      <c r="W83" s="35">
        <v>43.605657249680604</v>
      </c>
      <c r="X83" s="35">
        <v>27.241353426005354</v>
      </c>
      <c r="Y83" s="35">
        <v>42.740229460715831</v>
      </c>
      <c r="Z83" s="35">
        <v>69.597342195070709</v>
      </c>
      <c r="AA83" s="35">
        <v>32.767485279393945</v>
      </c>
      <c r="AB83" s="35">
        <v>3.2892706585268336</v>
      </c>
      <c r="AC83" s="35">
        <v>10.197141727213202</v>
      </c>
      <c r="AD83" s="35">
        <v>60.356756423635169</v>
      </c>
      <c r="AE83" s="35">
        <v>39.49393389325099</v>
      </c>
      <c r="AF83" s="35">
        <v>61.264541008620114</v>
      </c>
      <c r="AG83" s="35">
        <v>66.908972945598549</v>
      </c>
      <c r="AH83" s="35">
        <v>8.0319328171898601</v>
      </c>
      <c r="AI83" s="35">
        <v>24.312000032710355</v>
      </c>
      <c r="AJ83" s="35">
        <v>66.712934379190344</v>
      </c>
      <c r="AK83" s="35">
        <v>26.865543992659735</v>
      </c>
      <c r="AL83" s="35">
        <v>76.848976664128799</v>
      </c>
      <c r="AM83" s="35">
        <v>62.321690617481593</v>
      </c>
      <c r="AN83" s="35">
        <v>49.805993141755387</v>
      </c>
      <c r="AO83" s="35">
        <v>91.982053227961273</v>
      </c>
      <c r="AP83" s="35">
        <v>18.890109228208406</v>
      </c>
      <c r="AQ83" s="35">
        <v>85.357250722782354</v>
      </c>
      <c r="AR83" s="35">
        <v>83.023526255017657</v>
      </c>
      <c r="AS83" s="35">
        <v>41.611599981034978</v>
      </c>
      <c r="AT83" s="35">
        <v>100</v>
      </c>
      <c r="AU83" s="35">
        <v>64.954954954954943</v>
      </c>
      <c r="AV83" s="35">
        <v>65</v>
      </c>
      <c r="AW83" s="35">
        <v>100</v>
      </c>
      <c r="AX83" s="35">
        <v>45.530726256983236</v>
      </c>
      <c r="AY83" s="35">
        <v>100</v>
      </c>
      <c r="AZ83" s="35">
        <v>95.84143330267753</v>
      </c>
      <c r="BA83" s="35">
        <v>87.125224193684858</v>
      </c>
      <c r="BB83" s="35">
        <v>50.061864187399685</v>
      </c>
      <c r="BC83" s="35">
        <v>85.927170308667115</v>
      </c>
      <c r="BD83" s="35">
        <v>9.7468159751707493</v>
      </c>
      <c r="BE83" s="35">
        <v>9.6642828988088159</v>
      </c>
      <c r="BF83" s="35">
        <v>31.135756828917639</v>
      </c>
      <c r="BG83" s="35">
        <v>53.280057251908396</v>
      </c>
      <c r="BH83" s="35">
        <v>46.945918745745281</v>
      </c>
      <c r="BI83" s="35">
        <v>99.03387122970301</v>
      </c>
      <c r="BJ83" s="35">
        <v>0</v>
      </c>
      <c r="BK83" s="35">
        <v>49.763440860215049</v>
      </c>
      <c r="BL83" s="35">
        <v>14.371361175652469</v>
      </c>
      <c r="BM83" s="35">
        <v>100</v>
      </c>
      <c r="BN83" s="35">
        <v>6.4878496102705183</v>
      </c>
      <c r="BO83" s="35">
        <v>81.569230769230771</v>
      </c>
      <c r="BP83" s="35">
        <v>66.646778042959426</v>
      </c>
      <c r="BQ83" s="35">
        <v>71.119387559004977</v>
      </c>
      <c r="BR83" s="35">
        <v>96.351237441095705</v>
      </c>
      <c r="BS83" s="35">
        <v>59.833660082637685</v>
      </c>
      <c r="BT83" s="35">
        <v>81.227580873874189</v>
      </c>
      <c r="BU83" s="35">
        <v>88.417235614680919</v>
      </c>
      <c r="BV83" s="35">
        <v>83.697759832297663</v>
      </c>
      <c r="BW83" s="35">
        <v>43.336789054684772</v>
      </c>
      <c r="BX83" s="35">
        <v>0</v>
      </c>
      <c r="BY83" s="35">
        <v>100</v>
      </c>
      <c r="BZ83" s="35">
        <v>8.4435949494060623</v>
      </c>
      <c r="CA83" s="35">
        <v>66.125613712679495</v>
      </c>
      <c r="CB83" s="35">
        <v>57.67230222121551</v>
      </c>
      <c r="CC83" s="35">
        <v>72.225402335132827</v>
      </c>
      <c r="CD83" s="35">
        <v>68.330608523863816</v>
      </c>
      <c r="CE83" s="35">
        <v>56.069676446522145</v>
      </c>
      <c r="CF83" s="35">
        <v>28.175794364454038</v>
      </c>
      <c r="CG83" s="35">
        <v>95.387987071788672</v>
      </c>
      <c r="CH83" s="35">
        <v>95.845968891414216</v>
      </c>
      <c r="CI83" s="35">
        <v>88.581050042182781</v>
      </c>
      <c r="CJ83" s="35">
        <v>81.093761553958103</v>
      </c>
      <c r="CK83" s="35">
        <v>70.724648525973649</v>
      </c>
      <c r="CL83" s="35">
        <v>100</v>
      </c>
      <c r="CM83" s="35">
        <v>78.854866779404048</v>
      </c>
      <c r="CN83" s="35">
        <v>81.390452550862008</v>
      </c>
      <c r="CO83" s="35">
        <v>28.247786938416482</v>
      </c>
      <c r="CP83" s="35">
        <v>73.402518143958659</v>
      </c>
      <c r="CQ83" s="35">
        <v>29.166666666666668</v>
      </c>
      <c r="CR83" s="35">
        <v>58.248428163354845</v>
      </c>
      <c r="CS83" s="35">
        <v>11.649532407643829</v>
      </c>
      <c r="CT83" s="35">
        <v>11.826099707017395</v>
      </c>
      <c r="CU83" s="35">
        <v>46.201037292780008</v>
      </c>
      <c r="CV83" s="35">
        <v>3.4965034965034962</v>
      </c>
      <c r="CW83" s="35">
        <v>80.004635794838563</v>
      </c>
      <c r="CX83" s="35">
        <v>41.258741258741253</v>
      </c>
      <c r="CY83" s="35">
        <v>87.392351320424709</v>
      </c>
      <c r="CZ83" s="35">
        <v>66.12099644128125</v>
      </c>
      <c r="DA83" s="35">
        <v>55.278678823506176</v>
      </c>
      <c r="DB83" s="35">
        <v>43.548365428184205</v>
      </c>
      <c r="DC83" s="35">
        <v>21.986605130603685</v>
      </c>
      <c r="DD83" s="35">
        <v>3.6385768273510464</v>
      </c>
      <c r="DE83" s="35">
        <v>4.9829728154777753</v>
      </c>
      <c r="DF83" s="35">
        <v>0</v>
      </c>
      <c r="DG83" s="35">
        <v>4.5355329912785125</v>
      </c>
      <c r="DH83" s="35">
        <v>12.957159486343667</v>
      </c>
      <c r="DI83" s="35">
        <v>4.899575950828992</v>
      </c>
      <c r="DJ83" s="35">
        <v>13.988039538517855</v>
      </c>
      <c r="DK83" s="35">
        <v>8.9437919331622915</v>
      </c>
      <c r="DL83" s="35">
        <v>55.063938777504696</v>
      </c>
      <c r="DM83" s="35">
        <v>61.51172435346475</v>
      </c>
      <c r="DN83" s="35">
        <v>84.479371316306469</v>
      </c>
      <c r="DO83" s="35">
        <v>40.371991247264774</v>
      </c>
      <c r="DP83" s="35">
        <v>2.474814102088752</v>
      </c>
      <c r="DQ83" s="35">
        <v>54.485115752330785</v>
      </c>
      <c r="DR83" s="35">
        <v>81.326686746607152</v>
      </c>
      <c r="DS83" s="35">
        <v>53.724471455162274</v>
      </c>
      <c r="DT83" s="35">
        <v>5.458581410065996</v>
      </c>
      <c r="DU83" s="35">
        <v>35.423999999999978</v>
      </c>
      <c r="DV83" s="35">
        <v>90.909090909090963</v>
      </c>
      <c r="DW83" s="35">
        <v>70.175438596491318</v>
      </c>
      <c r="DX83" s="35">
        <v>70.781917473002139</v>
      </c>
      <c r="DY83" s="35">
        <v>39.032258064516157</v>
      </c>
      <c r="DZ83" s="35">
        <v>79.545455392561919</v>
      </c>
      <c r="EA83" s="35">
        <v>79.032257211238331</v>
      </c>
      <c r="EB83" s="35">
        <v>51.04085491256847</v>
      </c>
      <c r="EC83" s="35">
        <v>17.052328379898888</v>
      </c>
      <c r="ED83" s="35">
        <v>87.5</v>
      </c>
      <c r="EE83" s="35">
        <v>87.282941777323799</v>
      </c>
      <c r="EF83" s="35">
        <v>2.8958817093350748</v>
      </c>
      <c r="EG83" s="35">
        <v>20.749237772530474</v>
      </c>
      <c r="EH83" s="35">
        <v>16.514544604083756</v>
      </c>
      <c r="EI83" s="35">
        <v>0</v>
      </c>
      <c r="EJ83" s="35">
        <v>0</v>
      </c>
      <c r="EK83" s="35">
        <v>7.1354255075463984</v>
      </c>
      <c r="EL83" s="35">
        <v>17.298206954119593</v>
      </c>
      <c r="EM83" s="35">
        <v>28.621029623593934</v>
      </c>
      <c r="EN83" s="35">
        <v>0</v>
      </c>
      <c r="EO83" s="35">
        <v>68.505338078291842</v>
      </c>
      <c r="EP83" s="35">
        <v>17.053999162803677</v>
      </c>
      <c r="EQ83" s="35">
        <v>573.63451729430551</v>
      </c>
      <c r="ER83" s="35">
        <v>218.60126199593805</v>
      </c>
      <c r="ES83" s="35">
        <v>274.41435016511372</v>
      </c>
      <c r="ET83" s="35">
        <v>71.316723771724469</v>
      </c>
      <c r="EU83" s="35">
        <v>29.456907644842712</v>
      </c>
      <c r="EV83" s="35">
        <v>58.008141193342531</v>
      </c>
      <c r="EW83" s="35">
        <v>-0.60814119334253292</v>
      </c>
      <c r="EX83" s="35">
        <v>72.097811185027012</v>
      </c>
      <c r="EY83" s="35">
        <v>4.4727657690163909</v>
      </c>
      <c r="EZ83" s="35">
        <v>100</v>
      </c>
      <c r="FA83" s="35">
        <v>68.88</v>
      </c>
      <c r="FB83" s="35">
        <v>72</v>
      </c>
      <c r="FC83" s="35">
        <v>100</v>
      </c>
      <c r="FD83" s="35">
        <v>51.371571072319199</v>
      </c>
      <c r="FE83" s="35">
        <v>100</v>
      </c>
      <c r="FF83" s="35">
        <v>93.264713274863169</v>
      </c>
      <c r="FG83" s="35">
        <v>67.897623317127724</v>
      </c>
      <c r="FH83" s="35">
        <v>35.296261308225283</v>
      </c>
      <c r="FI83" s="35">
        <v>73.118359040000001</v>
      </c>
      <c r="FJ83" s="35">
        <v>17119.158405451079</v>
      </c>
      <c r="FK83" s="35">
        <v>28898.164453264293</v>
      </c>
      <c r="FL83" s="35">
        <v>69.680000000000007</v>
      </c>
      <c r="FM83" s="35">
        <v>60.83</v>
      </c>
      <c r="FN83" s="35">
        <v>-14.78</v>
      </c>
      <c r="FO83" s="35">
        <v>41.658260216957622</v>
      </c>
      <c r="FP83" s="35">
        <v>0</v>
      </c>
      <c r="FQ83" s="35">
        <v>61.9</v>
      </c>
      <c r="FR83" s="26">
        <v>2805299.2677517962</v>
      </c>
      <c r="FS83" s="35">
        <v>1</v>
      </c>
      <c r="FT83" s="31">
        <v>0.45850527281063741</v>
      </c>
      <c r="FU83" s="35">
        <v>62.9</v>
      </c>
      <c r="FV83" s="35">
        <v>56.3</v>
      </c>
      <c r="FW83" s="35">
        <v>158.17800161484701</v>
      </c>
      <c r="FX83" s="26">
        <v>213009</v>
      </c>
      <c r="FY83" s="35">
        <v>82.130428887784149</v>
      </c>
      <c r="FZ83" s="35">
        <v>94.5948388846206</v>
      </c>
      <c r="GA83" s="35">
        <v>98.422741447100833</v>
      </c>
      <c r="GB83" s="35">
        <v>95.589099290459615</v>
      </c>
      <c r="GC83" s="35">
        <v>59.705337370633167</v>
      </c>
      <c r="GD83" s="35">
        <v>0</v>
      </c>
      <c r="GE83" s="35">
        <v>100</v>
      </c>
      <c r="GF83" s="35">
        <v>2675.1149577525925</v>
      </c>
      <c r="GG83" s="35">
        <v>67.663624265294729</v>
      </c>
      <c r="GH83" s="35">
        <v>80.194713125573756</v>
      </c>
      <c r="GI83" s="35">
        <v>84.04295853629182</v>
      </c>
      <c r="GJ83" s="35">
        <v>68.330608523863816</v>
      </c>
      <c r="GK83" s="35">
        <v>71.524251969722783</v>
      </c>
      <c r="GL83" s="35">
        <v>84.590180672409303</v>
      </c>
      <c r="GM83" s="35">
        <v>98.626393887544978</v>
      </c>
      <c r="GN83" s="35">
        <v>96.939778920595316</v>
      </c>
      <c r="GO83" s="35">
        <v>95.060039556420264</v>
      </c>
      <c r="GP83" s="35">
        <v>90.648618024171057</v>
      </c>
      <c r="GQ83" s="35">
        <v>94.046438558098529</v>
      </c>
      <c r="GR83" s="35">
        <v>100</v>
      </c>
      <c r="GS83" s="35">
        <v>88.264303865538295</v>
      </c>
      <c r="GT83" s="35">
        <v>96.278038661438842</v>
      </c>
      <c r="GU83" s="35">
        <v>54.729515975956978</v>
      </c>
      <c r="GV83" s="35">
        <v>39.532204170987441</v>
      </c>
      <c r="GW83" s="35">
        <v>8</v>
      </c>
      <c r="GX83" s="35">
        <v>78.542052695801516</v>
      </c>
      <c r="GY83" s="35">
        <v>12.477968093279705</v>
      </c>
      <c r="GZ83" s="35">
        <v>19.356442355493289</v>
      </c>
      <c r="HA83" s="35">
        <v>47.333099906629315</v>
      </c>
      <c r="HB83" s="35">
        <v>3.0303030303030303</v>
      </c>
      <c r="HC83" s="35">
        <v>8.1729957805907176</v>
      </c>
      <c r="HD83" s="35">
        <v>63.636363636363633</v>
      </c>
      <c r="HE83" s="35">
        <v>80.587322962148647</v>
      </c>
      <c r="HF83" s="35">
        <v>8.3036773428232493</v>
      </c>
      <c r="HG83" s="35">
        <v>60.878517501715855</v>
      </c>
      <c r="HH83" s="35">
        <v>5.8888620949510173</v>
      </c>
      <c r="HI83" s="35">
        <v>34.693690388848132</v>
      </c>
      <c r="HJ83" s="35">
        <v>18.173557473875512</v>
      </c>
      <c r="HK83" s="35">
        <v>7.81462971376647</v>
      </c>
      <c r="HL83" s="35">
        <v>0</v>
      </c>
      <c r="HM83" s="35">
        <v>38.0736029077692</v>
      </c>
      <c r="HN83" s="35">
        <v>2.8169014084507045</v>
      </c>
      <c r="HO83" s="35">
        <v>5.088596092685143</v>
      </c>
      <c r="HP83" s="35">
        <v>22.716946842344392</v>
      </c>
      <c r="HQ83" s="35">
        <v>15.447523852794184</v>
      </c>
      <c r="HR83" s="35">
        <v>13.206378986866792</v>
      </c>
      <c r="HS83" s="35">
        <v>12.664302600472814</v>
      </c>
      <c r="HT83" s="35">
        <v>109.3</v>
      </c>
      <c r="HU83" s="35">
        <v>100.9</v>
      </c>
      <c r="HV83" s="35">
        <v>1.9643672910004568</v>
      </c>
      <c r="HW83" s="35">
        <v>57.149383280036545</v>
      </c>
      <c r="HX83" s="35">
        <v>92.513141071174886</v>
      </c>
      <c r="HY83" s="35">
        <v>63.531751669271209</v>
      </c>
      <c r="HZ83" s="35">
        <v>4.162523085665577</v>
      </c>
      <c r="IA83" s="35">
        <v>79.819999999999993</v>
      </c>
      <c r="IB83" s="35">
        <v>99.56</v>
      </c>
      <c r="IC83" s="35">
        <v>99.122807017543863</v>
      </c>
      <c r="ID83" s="35">
        <v>95.121951219512198</v>
      </c>
      <c r="IE83" s="35">
        <v>78.510000000000005</v>
      </c>
      <c r="IF83" s="35">
        <v>89.024389999999997</v>
      </c>
      <c r="IG83" s="35">
        <v>84.146339999999995</v>
      </c>
      <c r="IH83" s="35">
        <v>72.859946699999995</v>
      </c>
      <c r="II83" s="35">
        <v>54.837737732495171</v>
      </c>
      <c r="IJ83" s="35">
        <v>77</v>
      </c>
      <c r="IK83" s="26">
        <v>5124</v>
      </c>
      <c r="IL83" s="35">
        <v>0.14844074844074845</v>
      </c>
      <c r="IM83" s="35">
        <v>0.26480710016301395</v>
      </c>
      <c r="IN83" s="35">
        <v>1.2124773960216999</v>
      </c>
      <c r="IO83" s="35">
        <v>-1</v>
      </c>
      <c r="IP83" s="35">
        <v>-1</v>
      </c>
      <c r="IQ83" s="35">
        <v>68.505545999999896</v>
      </c>
      <c r="IR83" s="35">
        <v>136.88094000000001</v>
      </c>
      <c r="IS83" s="35">
        <v>162.50892299999967</v>
      </c>
      <c r="IT83" s="35">
        <v>138.32749999999999</v>
      </c>
      <c r="IU83" s="35">
        <v>115.59499999999998</v>
      </c>
    </row>
    <row r="84" spans="1:255">
      <c r="A84" s="34" t="s">
        <v>283</v>
      </c>
      <c r="B84" s="34" t="s">
        <v>71</v>
      </c>
      <c r="C84" s="35">
        <v>35.334168351877246</v>
      </c>
      <c r="D84" s="35" t="s">
        <v>569</v>
      </c>
      <c r="E84" s="35">
        <v>35.488872098501673</v>
      </c>
      <c r="F84" s="35">
        <v>32.456934083158281</v>
      </c>
      <c r="G84" s="35">
        <v>44.237473800179465</v>
      </c>
      <c r="H84" s="35">
        <v>48.901819568597048</v>
      </c>
      <c r="I84" s="35">
        <v>26.788945462144341</v>
      </c>
      <c r="J84" s="35">
        <v>24.130965098682662</v>
      </c>
      <c r="K84" s="35">
        <v>74.493996201297321</v>
      </c>
      <c r="L84" s="35">
        <v>28.667076275704055</v>
      </c>
      <c r="M84" s="35">
        <v>32.119174341939704</v>
      </c>
      <c r="N84" s="35">
        <v>6.666666666666667</v>
      </c>
      <c r="O84" s="35">
        <v>21.158867134535889</v>
      </c>
      <c r="P84" s="35">
        <v>49.827451970866413</v>
      </c>
      <c r="Q84" s="35">
        <v>42.560987394991983</v>
      </c>
      <c r="R84" s="35">
        <v>79.36690745756799</v>
      </c>
      <c r="S84" s="35">
        <v>5.1578785567117569</v>
      </c>
      <c r="T84" s="35">
        <v>2.7419629233614007</v>
      </c>
      <c r="U84" s="35">
        <v>50.442894718707606</v>
      </c>
      <c r="V84" s="35">
        <v>88.408736086234001</v>
      </c>
      <c r="W84" s="35">
        <v>33.838351011640981</v>
      </c>
      <c r="X84" s="35">
        <v>12.804698997244637</v>
      </c>
      <c r="Y84" s="35">
        <v>35.692688187070097</v>
      </c>
      <c r="Z84" s="35">
        <v>48.901819568597048</v>
      </c>
      <c r="AA84" s="35">
        <v>23.707919372352695</v>
      </c>
      <c r="AB84" s="35">
        <v>24.249278726323475</v>
      </c>
      <c r="AC84" s="35">
        <v>0.96012499046595323</v>
      </c>
      <c r="AD84" s="35">
        <v>48.866716902344542</v>
      </c>
      <c r="AE84" s="35">
        <v>15.051747247884597</v>
      </c>
      <c r="AF84" s="35">
        <v>47.89788553349478</v>
      </c>
      <c r="AG84" s="35">
        <v>35.35508058094721</v>
      </c>
      <c r="AH84" s="35">
        <v>20.540432739506048</v>
      </c>
      <c r="AI84" s="35">
        <v>16.497381975594724</v>
      </c>
      <c r="AJ84" s="35">
        <v>76.956119748081036</v>
      </c>
      <c r="AK84" s="35">
        <v>87.848091515141618</v>
      </c>
      <c r="AL84" s="35">
        <v>57.647734042530743</v>
      </c>
      <c r="AM84" s="35">
        <v>61.651482150443549</v>
      </c>
      <c r="AN84" s="35">
        <v>75.071963525601021</v>
      </c>
      <c r="AO84" s="35">
        <v>87.788586225985924</v>
      </c>
      <c r="AP84" s="35">
        <v>12.7367419909652</v>
      </c>
      <c r="AQ84" s="35">
        <v>42.178814165753707</v>
      </c>
      <c r="AR84" s="35">
        <v>50.321596281233084</v>
      </c>
      <c r="AS84" s="35">
        <v>38.098228940568305</v>
      </c>
      <c r="AT84" s="35">
        <v>0</v>
      </c>
      <c r="AU84" s="35">
        <v>32.806306306306311</v>
      </c>
      <c r="AV84" s="35">
        <v>25</v>
      </c>
      <c r="AW84" s="35">
        <v>0</v>
      </c>
      <c r="AX84" s="35">
        <v>70.670391061452506</v>
      </c>
      <c r="AY84" s="35">
        <v>33.333333333333329</v>
      </c>
      <c r="AZ84" s="35">
        <v>0</v>
      </c>
      <c r="BA84" s="35">
        <v>0</v>
      </c>
      <c r="BB84" s="35">
        <v>0</v>
      </c>
      <c r="BC84" s="35">
        <v>0</v>
      </c>
      <c r="BD84" s="35">
        <v>8.5473171343369678</v>
      </c>
      <c r="BE84" s="35">
        <v>21.996443850293502</v>
      </c>
      <c r="BF84" s="35">
        <v>32.9328404189772</v>
      </c>
      <c r="BG84" s="35">
        <v>14.921278625954198</v>
      </c>
      <c r="BH84" s="35">
        <v>34.388529257511465</v>
      </c>
      <c r="BI84" s="35">
        <v>50</v>
      </c>
      <c r="BJ84" s="35">
        <v>100</v>
      </c>
      <c r="BK84" s="35">
        <v>45.060931899641574</v>
      </c>
      <c r="BL84" s="35">
        <v>20.328815278954153</v>
      </c>
      <c r="BM84" s="35">
        <v>100</v>
      </c>
      <c r="BN84" s="35">
        <v>4.8542024013722127</v>
      </c>
      <c r="BO84" s="35">
        <v>83.107692307692318</v>
      </c>
      <c r="BP84" s="35">
        <v>63.186157517899765</v>
      </c>
      <c r="BQ84" s="35">
        <v>71.489398956112865</v>
      </c>
      <c r="BR84" s="35">
        <v>99.684381048567019</v>
      </c>
      <c r="BS84" s="35">
        <v>11.320706004146929</v>
      </c>
      <c r="BT84" s="35">
        <v>0</v>
      </c>
      <c r="BU84" s="35">
        <v>0</v>
      </c>
      <c r="BV84" s="35">
        <v>0</v>
      </c>
      <c r="BW84" s="35">
        <v>14.468686779411858</v>
      </c>
      <c r="BX84" s="35">
        <v>0</v>
      </c>
      <c r="BY84" s="35">
        <v>0</v>
      </c>
      <c r="BZ84" s="35">
        <v>8.2258887700842021</v>
      </c>
      <c r="CA84" s="35">
        <v>33.003351679847249</v>
      </c>
      <c r="CB84" s="35">
        <v>50.486016294902036</v>
      </c>
      <c r="CC84" s="35">
        <v>73.276318930291509</v>
      </c>
      <c r="CD84" s="35">
        <v>42.060768772482859</v>
      </c>
      <c r="CE84" s="35">
        <v>6.9402807355575442</v>
      </c>
      <c r="CF84" s="35">
        <v>96.890631899164433</v>
      </c>
      <c r="CG84" s="35">
        <v>100</v>
      </c>
      <c r="CH84" s="35">
        <v>100</v>
      </c>
      <c r="CI84" s="35">
        <v>89.586426666545549</v>
      </c>
      <c r="CJ84" s="35">
        <v>84.443045559391479</v>
      </c>
      <c r="CK84" s="35">
        <v>89.195501610750824</v>
      </c>
      <c r="CL84" s="35">
        <v>91.596638655462144</v>
      </c>
      <c r="CM84" s="35">
        <v>85.201079708204844</v>
      </c>
      <c r="CN84" s="35">
        <v>67.247196489517279</v>
      </c>
      <c r="CO84" s="35">
        <v>6.0411466559120877</v>
      </c>
      <c r="CP84" s="35">
        <v>66.307239712344185</v>
      </c>
      <c r="CQ84" s="35">
        <v>29.166666666666668</v>
      </c>
      <c r="CR84" s="35">
        <v>22.130948270791574</v>
      </c>
      <c r="CS84" s="35">
        <v>0</v>
      </c>
      <c r="CT84" s="35">
        <v>16.283148720942346</v>
      </c>
      <c r="CU84" s="35">
        <v>0</v>
      </c>
      <c r="CV84" s="35">
        <v>4.8582995951417001</v>
      </c>
      <c r="CW84" s="35">
        <v>80.422574610628601</v>
      </c>
      <c r="CX84" s="35">
        <v>57.489878542510112</v>
      </c>
      <c r="CY84" s="35">
        <v>87.493268376911146</v>
      </c>
      <c r="CZ84" s="35">
        <v>35.017064846416233</v>
      </c>
      <c r="DA84" s="35">
        <v>24.195125482463769</v>
      </c>
      <c r="DB84" s="35">
        <v>27.039549222126013</v>
      </c>
      <c r="DC84" s="35">
        <v>20.376289522579377</v>
      </c>
      <c r="DD84" s="35">
        <v>15.214245011923067</v>
      </c>
      <c r="DE84" s="35">
        <v>41.982377966212134</v>
      </c>
      <c r="DF84" s="35">
        <v>19.797905486022955</v>
      </c>
      <c r="DG84" s="35">
        <v>20.002586441135737</v>
      </c>
      <c r="DH84" s="35">
        <v>0</v>
      </c>
      <c r="DI84" s="35">
        <v>1.7502686842681581</v>
      </c>
      <c r="DJ84" s="35">
        <v>2.0902312775956546</v>
      </c>
      <c r="DK84" s="35">
        <v>0</v>
      </c>
      <c r="DL84" s="35">
        <v>64.619222816004012</v>
      </c>
      <c r="DM84" s="35">
        <v>65.940481393220253</v>
      </c>
      <c r="DN84" s="35">
        <v>61.29666011787819</v>
      </c>
      <c r="DO84" s="35">
        <v>3.6105032822757082</v>
      </c>
      <c r="DP84" s="35">
        <v>7.361791856805981</v>
      </c>
      <c r="DQ84" s="35">
        <v>32.739335938238689</v>
      </c>
      <c r="DR84" s="35">
        <v>8.6587804304174529</v>
      </c>
      <c r="DS84" s="35">
        <v>26.498828013960857</v>
      </c>
      <c r="DT84" s="35">
        <v>0</v>
      </c>
      <c r="DU84" s="35">
        <v>43.455999999999996</v>
      </c>
      <c r="DV84" s="35">
        <v>57.231404958677857</v>
      </c>
      <c r="DW84" s="35">
        <v>29.699248120300815</v>
      </c>
      <c r="DX84" s="35">
        <v>60.780193943333927</v>
      </c>
      <c r="DY84" s="35">
        <v>48.322580645161302</v>
      </c>
      <c r="DZ84" s="35">
        <v>45.454553925619301</v>
      </c>
      <c r="EA84" s="35">
        <v>33.870971155046654</v>
      </c>
      <c r="EB84" s="35">
        <v>6.3942311336742579</v>
      </c>
      <c r="EC84" s="35">
        <v>43.920941775939625</v>
      </c>
      <c r="ED84" s="35">
        <v>42.5</v>
      </c>
      <c r="EE84" s="35">
        <v>39.989785495403474</v>
      </c>
      <c r="EF84" s="35">
        <v>0.6231293617772331</v>
      </c>
      <c r="EG84" s="35">
        <v>45.841329331223292</v>
      </c>
      <c r="EH84" s="35">
        <v>56.237705004529722</v>
      </c>
      <c r="EI84" s="35">
        <v>0</v>
      </c>
      <c r="EJ84" s="35">
        <v>0</v>
      </c>
      <c r="EK84" s="35">
        <v>5.7287856912376318</v>
      </c>
      <c r="EL84" s="35">
        <v>7.551973076673554</v>
      </c>
      <c r="EM84" s="35">
        <v>0.70081303177059373</v>
      </c>
      <c r="EN84" s="35">
        <v>0</v>
      </c>
      <c r="EO84" s="35">
        <v>68.505338078291842</v>
      </c>
      <c r="EP84" s="35">
        <v>11.806096668319521</v>
      </c>
      <c r="EQ84" s="35">
        <v>99.171212013883974</v>
      </c>
      <c r="ER84" s="35">
        <v>370.71143538523296</v>
      </c>
      <c r="ES84" s="35">
        <v>278.62388137234069</v>
      </c>
      <c r="ET84" s="35">
        <v>35.418290004958564</v>
      </c>
      <c r="EU84" s="35">
        <v>44.863167339614172</v>
      </c>
      <c r="EV84" s="35">
        <v>56.133581896050593</v>
      </c>
      <c r="EW84" s="35">
        <v>-5.7335818960505947</v>
      </c>
      <c r="EX84" s="35">
        <v>50.961494187602227</v>
      </c>
      <c r="EY84" s="35">
        <v>3.6836330740400669</v>
      </c>
      <c r="EZ84" s="35">
        <v>0</v>
      </c>
      <c r="FA84" s="35">
        <v>40.332000000000001</v>
      </c>
      <c r="FB84" s="35">
        <v>40</v>
      </c>
      <c r="FC84" s="35">
        <v>25</v>
      </c>
      <c r="FD84" s="35">
        <v>73.815461346633413</v>
      </c>
      <c r="FE84" s="35">
        <v>50</v>
      </c>
      <c r="FF84" s="35">
        <v>0</v>
      </c>
      <c r="FG84" s="35">
        <v>0</v>
      </c>
      <c r="FH84" s="35">
        <v>0</v>
      </c>
      <c r="FI84" s="35">
        <v>0</v>
      </c>
      <c r="FJ84" s="35">
        <v>15666.439682652122</v>
      </c>
      <c r="FK84" s="35">
        <v>55573.747562041041</v>
      </c>
      <c r="FL84" s="35">
        <v>67.930000000000007</v>
      </c>
      <c r="FM84" s="35">
        <v>28.67</v>
      </c>
      <c r="FN84" s="35">
        <v>-32.43</v>
      </c>
      <c r="FO84" s="35">
        <v>0</v>
      </c>
      <c r="FP84" s="35">
        <v>1</v>
      </c>
      <c r="FQ84" s="35">
        <v>58.62</v>
      </c>
      <c r="FR84" s="26">
        <v>3626172.7272727271</v>
      </c>
      <c r="FS84" s="35">
        <v>1</v>
      </c>
      <c r="FT84" s="31">
        <v>0.34305317324185247</v>
      </c>
      <c r="FU84" s="35">
        <v>57.9</v>
      </c>
      <c r="FV84" s="35">
        <v>62.1</v>
      </c>
      <c r="FW84" s="35">
        <v>157.563493198711</v>
      </c>
      <c r="FX84" s="26">
        <v>22801</v>
      </c>
      <c r="FY84" s="35">
        <v>61.143462149285341</v>
      </c>
      <c r="FZ84" s="35">
        <v>72.743515087347802</v>
      </c>
      <c r="GA84" s="35">
        <v>86.514028586553735</v>
      </c>
      <c r="GB84" s="35">
        <v>76.713869772366337</v>
      </c>
      <c r="GC84" s="35">
        <v>39.194017998941241</v>
      </c>
      <c r="GD84" s="35">
        <v>0</v>
      </c>
      <c r="GE84" s="35">
        <v>0</v>
      </c>
      <c r="GF84" s="35">
        <v>2606.1408939576399</v>
      </c>
      <c r="GG84" s="35">
        <v>45.138116237019609</v>
      </c>
      <c r="GH84" s="35">
        <v>76.832223271385956</v>
      </c>
      <c r="GI84" s="35">
        <v>84.219570394317216</v>
      </c>
      <c r="GJ84" s="35">
        <v>42.060768772482859</v>
      </c>
      <c r="GK84" s="35">
        <v>39.678452076121609</v>
      </c>
      <c r="GL84" s="35">
        <v>99.169550439594261</v>
      </c>
      <c r="GM84" s="35">
        <v>100</v>
      </c>
      <c r="GN84" s="35">
        <v>100</v>
      </c>
      <c r="GO84" s="35">
        <v>95.49497628646975</v>
      </c>
      <c r="GP84" s="35">
        <v>92.194899823103583</v>
      </c>
      <c r="GQ84" s="35">
        <v>97.802750717907145</v>
      </c>
      <c r="GR84" s="35">
        <v>98.430164442908548</v>
      </c>
      <c r="GS84" s="35">
        <v>91.196319964521109</v>
      </c>
      <c r="GT84" s="35">
        <v>93.449348044132392</v>
      </c>
      <c r="GU84" s="35">
        <v>20.010587612493381</v>
      </c>
      <c r="GV84" s="35">
        <v>29.952728835410401</v>
      </c>
      <c r="GW84" s="35">
        <v>8</v>
      </c>
      <c r="GX84" s="35">
        <v>62.97644256220223</v>
      </c>
      <c r="GY84" s="35">
        <v>6.6900476442562198</v>
      </c>
      <c r="GZ84" s="35">
        <v>21.962678665960826</v>
      </c>
      <c r="HA84" s="35">
        <v>9.2331387808041505</v>
      </c>
      <c r="HB84" s="35">
        <v>4.2105263157894735</v>
      </c>
      <c r="HC84" s="35">
        <v>8.0810385523210062</v>
      </c>
      <c r="HD84" s="35">
        <v>73.68421052631578</v>
      </c>
      <c r="HE84" s="35">
        <v>80.622643931918901</v>
      </c>
      <c r="HF84" s="35">
        <v>15.927189988623434</v>
      </c>
      <c r="HG84" s="35">
        <v>42.282466112811541</v>
      </c>
      <c r="HH84" s="35">
        <v>5.1704344501266553</v>
      </c>
      <c r="HI84" s="35">
        <v>34.051935325820679</v>
      </c>
      <c r="HJ84" s="35">
        <v>75.990413083321585</v>
      </c>
      <c r="HK84" s="35">
        <v>65.839560129705347</v>
      </c>
      <c r="HL84" s="35">
        <v>23.685323558437897</v>
      </c>
      <c r="HM84" s="35">
        <v>167.91202594106866</v>
      </c>
      <c r="HN84" s="35">
        <v>0.98688848160157894</v>
      </c>
      <c r="HO84" s="35">
        <v>3.3836176512054137</v>
      </c>
      <c r="HP84" s="35">
        <v>11.842661779218949</v>
      </c>
      <c r="HQ84" s="35">
        <v>3.9475539264063157</v>
      </c>
      <c r="HR84" s="35">
        <v>12.126637554585153</v>
      </c>
      <c r="HS84" s="35">
        <v>12</v>
      </c>
      <c r="HT84" s="35">
        <v>97.5</v>
      </c>
      <c r="HU84" s="35">
        <v>67.3</v>
      </c>
      <c r="HV84" s="35">
        <v>5.8433734939759034</v>
      </c>
      <c r="HW84" s="35">
        <v>38.433734939759034</v>
      </c>
      <c r="HX84" s="35">
        <v>63.377745768815267</v>
      </c>
      <c r="HY84" s="35">
        <v>42.113791861721282</v>
      </c>
      <c r="HZ84" s="35">
        <v>0</v>
      </c>
      <c r="IA84" s="35">
        <v>82.33</v>
      </c>
      <c r="IB84" s="35">
        <v>97.93</v>
      </c>
      <c r="IC84" s="35">
        <v>97.932330827067673</v>
      </c>
      <c r="ID84" s="35">
        <v>93.600000000000009</v>
      </c>
      <c r="IE84" s="35">
        <v>81.39</v>
      </c>
      <c r="IF84" s="35">
        <v>70.731710000000007</v>
      </c>
      <c r="IG84" s="35">
        <v>50</v>
      </c>
      <c r="IH84" s="35">
        <v>50.355304199999992</v>
      </c>
      <c r="II84" s="35">
        <v>69.466808582292529</v>
      </c>
      <c r="IJ84" s="35">
        <v>59</v>
      </c>
      <c r="IK84" s="26">
        <v>3272</v>
      </c>
      <c r="IL84" s="35">
        <v>3.5553773003638732E-2</v>
      </c>
      <c r="IM84" s="35">
        <v>1.775068946497518</v>
      </c>
      <c r="IN84" s="35">
        <v>6.5342465753424657</v>
      </c>
      <c r="IO84" s="35">
        <v>-1</v>
      </c>
      <c r="IP84" s="35">
        <v>-1</v>
      </c>
      <c r="IQ84" s="35">
        <v>55.990196999999895</v>
      </c>
      <c r="IR84" s="35">
        <v>64.969745000000003</v>
      </c>
      <c r="IS84" s="35">
        <v>4.2568669999999997</v>
      </c>
      <c r="IT84" s="35">
        <v>138.32749999999999</v>
      </c>
      <c r="IU84" s="35">
        <v>115.59499999999998</v>
      </c>
    </row>
    <row r="85" spans="1:255">
      <c r="A85" s="34" t="s">
        <v>251</v>
      </c>
      <c r="B85" s="34" t="s">
        <v>37</v>
      </c>
      <c r="C85" s="35">
        <v>40.650091234133185</v>
      </c>
      <c r="D85" s="35" t="s">
        <v>569</v>
      </c>
      <c r="E85" s="35">
        <v>33.955681744993349</v>
      </c>
      <c r="F85" s="35">
        <v>45.771467857199106</v>
      </c>
      <c r="G85" s="35">
        <v>46.286622267947621</v>
      </c>
      <c r="H85" s="35">
        <v>65.564048975460992</v>
      </c>
      <c r="I85" s="35">
        <v>24.935299953118584</v>
      </c>
      <c r="J85" s="35">
        <v>27.38742660607944</v>
      </c>
      <c r="K85" s="35">
        <v>50.125344162462206</v>
      </c>
      <c r="L85" s="35">
        <v>47.120147300697973</v>
      </c>
      <c r="M85" s="35">
        <v>31.790540540540533</v>
      </c>
      <c r="N85" s="35">
        <v>20</v>
      </c>
      <c r="O85" s="35">
        <v>21.130483042400449</v>
      </c>
      <c r="P85" s="35">
        <v>33.567575423858948</v>
      </c>
      <c r="Q85" s="35">
        <v>29.971511284018241</v>
      </c>
      <c r="R85" s="35">
        <v>83.217496203889667</v>
      </c>
      <c r="S85" s="35">
        <v>65.922476528347744</v>
      </c>
      <c r="T85" s="35">
        <v>3.9743874125407799</v>
      </c>
      <c r="U85" s="35">
        <v>47.862893173755026</v>
      </c>
      <c r="V85" s="35">
        <v>80.119795360613494</v>
      </c>
      <c r="W85" s="35">
        <v>34.7527039537582</v>
      </c>
      <c r="X85" s="35">
        <v>22.546834382751392</v>
      </c>
      <c r="Y85" s="35">
        <v>46.150884468859971</v>
      </c>
      <c r="Z85" s="35">
        <v>65.564048975460992</v>
      </c>
      <c r="AA85" s="35">
        <v>10.870044050049991</v>
      </c>
      <c r="AB85" s="35">
        <v>4.8435210314091952</v>
      </c>
      <c r="AC85" s="35">
        <v>4.1945943512055761</v>
      </c>
      <c r="AD85" s="35">
        <v>40.212814528847517</v>
      </c>
      <c r="AE85" s="35">
        <v>25.125331276749176</v>
      </c>
      <c r="AF85" s="35">
        <v>64.365494480450039</v>
      </c>
      <c r="AG85" s="35">
        <v>49.753966687456916</v>
      </c>
      <c r="AH85" s="35">
        <v>16.081089913027952</v>
      </c>
      <c r="AI85" s="35">
        <v>16.327223217753456</v>
      </c>
      <c r="AJ85" s="35">
        <v>6.3221702215212785</v>
      </c>
      <c r="AK85" s="35">
        <v>14.794138535536336</v>
      </c>
      <c r="AL85" s="35">
        <v>82.412973756856232</v>
      </c>
      <c r="AM85" s="35">
        <v>65.026964614157095</v>
      </c>
      <c r="AN85" s="35">
        <v>33.977220667593485</v>
      </c>
      <c r="AO85" s="35">
        <v>98.218597179108798</v>
      </c>
      <c r="AP85" s="35">
        <v>26.290424235602135</v>
      </c>
      <c r="AQ85" s="35">
        <v>41.092173699302073</v>
      </c>
      <c r="AR85" s="35">
        <v>61.136151849359223</v>
      </c>
      <c r="AS85" s="35">
        <v>40.4153200525598</v>
      </c>
      <c r="AT85" s="35">
        <v>66.666666666666657</v>
      </c>
      <c r="AU85" s="35">
        <v>82.162162162162161</v>
      </c>
      <c r="AV85" s="35">
        <v>44.999999999999993</v>
      </c>
      <c r="AW85" s="35">
        <v>0</v>
      </c>
      <c r="AX85" s="35">
        <v>0</v>
      </c>
      <c r="AY85" s="35">
        <v>100</v>
      </c>
      <c r="AZ85" s="35">
        <v>0</v>
      </c>
      <c r="BA85" s="35">
        <v>0</v>
      </c>
      <c r="BB85" s="35">
        <v>0</v>
      </c>
      <c r="BC85" s="35">
        <v>0</v>
      </c>
      <c r="BD85" s="35">
        <v>5.3316553826284041</v>
      </c>
      <c r="BE85" s="35">
        <v>22.569960103168135</v>
      </c>
      <c r="BF85" s="35">
        <v>35.489833641404815</v>
      </c>
      <c r="BG85" s="35">
        <v>49.654103053435108</v>
      </c>
      <c r="BH85" s="35">
        <v>34.61619864200069</v>
      </c>
      <c r="BI85" s="35">
        <v>50</v>
      </c>
      <c r="BJ85" s="35">
        <v>0</v>
      </c>
      <c r="BK85" s="35">
        <v>0</v>
      </c>
      <c r="BL85" s="35">
        <v>13.226438123483245</v>
      </c>
      <c r="BM85" s="35">
        <v>100</v>
      </c>
      <c r="BN85" s="35">
        <v>6.6596070125897162</v>
      </c>
      <c r="BO85" s="35">
        <v>88.861538461538473</v>
      </c>
      <c r="BP85" s="35">
        <v>80.787589498806682</v>
      </c>
      <c r="BQ85" s="35">
        <v>64.943399284171335</v>
      </c>
      <c r="BR85" s="35">
        <v>98.277457571042149</v>
      </c>
      <c r="BS85" s="35">
        <v>55.420860186380281</v>
      </c>
      <c r="BT85" s="35">
        <v>55.74896596194742</v>
      </c>
      <c r="BU85" s="35">
        <v>81.932313335544265</v>
      </c>
      <c r="BV85" s="35">
        <v>68.226631027361265</v>
      </c>
      <c r="BW85" s="35">
        <v>68.283612130505603</v>
      </c>
      <c r="BX85" s="35">
        <v>0</v>
      </c>
      <c r="BY85" s="35">
        <v>0</v>
      </c>
      <c r="BZ85" s="35">
        <v>11.923162237622339</v>
      </c>
      <c r="CA85" s="35">
        <v>19.387685314434147</v>
      </c>
      <c r="CB85" s="35">
        <v>22.499999999999993</v>
      </c>
      <c r="CC85" s="35">
        <v>56.837267861684317</v>
      </c>
      <c r="CD85" s="35">
        <v>63.451032975764811</v>
      </c>
      <c r="CE85" s="35">
        <v>64.91452606205057</v>
      </c>
      <c r="CF85" s="35">
        <v>60.086846828596329</v>
      </c>
      <c r="CG85" s="35">
        <v>72.122944078367269</v>
      </c>
      <c r="CH85" s="35">
        <v>90.628697306195846</v>
      </c>
      <c r="CI85" s="35">
        <v>77.493138456764626</v>
      </c>
      <c r="CJ85" s="35">
        <v>83.97495405532122</v>
      </c>
      <c r="CK85" s="35">
        <v>74.911430004856101</v>
      </c>
      <c r="CL85" s="35">
        <v>84.615384615384542</v>
      </c>
      <c r="CM85" s="35">
        <v>90.633042439939544</v>
      </c>
      <c r="CN85" s="35">
        <v>66.578771928078865</v>
      </c>
      <c r="CO85" s="35">
        <v>4.3252513982146965</v>
      </c>
      <c r="CP85" s="35">
        <v>70.766193796393225</v>
      </c>
      <c r="CQ85" s="35">
        <v>29.166666666666668</v>
      </c>
      <c r="CR85" s="35">
        <v>51.789121743115054</v>
      </c>
      <c r="CS85" s="35">
        <v>5.1277188458446989</v>
      </c>
      <c r="CT85" s="35">
        <v>10.723662559294436</v>
      </c>
      <c r="CU85" s="35">
        <v>37.581223597908725</v>
      </c>
      <c r="CV85" s="35">
        <v>10.683760683760683</v>
      </c>
      <c r="CW85" s="35">
        <v>72.235989491206354</v>
      </c>
      <c r="CX85" s="35">
        <v>64.102564102564116</v>
      </c>
      <c r="CY85" s="35">
        <v>77.291510047181916</v>
      </c>
      <c r="CZ85" s="35">
        <v>77.364771151179085</v>
      </c>
      <c r="DA85" s="35">
        <v>42.035865728021939</v>
      </c>
      <c r="DB85" s="35">
        <v>14.029947890365055</v>
      </c>
      <c r="DC85" s="35">
        <v>7.7101402097349254</v>
      </c>
      <c r="DD85" s="35">
        <v>2.0617504946353127</v>
      </c>
      <c r="DE85" s="35">
        <v>9.1396617954425086</v>
      </c>
      <c r="DF85" s="35">
        <v>0</v>
      </c>
      <c r="DG85" s="35">
        <v>8.1726718355589583</v>
      </c>
      <c r="DH85" s="35">
        <v>1.8801683354001846</v>
      </c>
      <c r="DI85" s="35">
        <v>3.9827864959158554</v>
      </c>
      <c r="DJ85" s="35">
        <v>7.7083292678395807</v>
      </c>
      <c r="DK85" s="35">
        <v>3.2070933056666813</v>
      </c>
      <c r="DL85" s="35">
        <v>32.844156914719932</v>
      </c>
      <c r="DM85" s="35">
        <v>41.615755919022099</v>
      </c>
      <c r="DN85" s="35">
        <v>62.868369351669941</v>
      </c>
      <c r="DO85" s="35">
        <v>23.522975929978116</v>
      </c>
      <c r="DP85" s="35">
        <v>2.7436469957769183</v>
      </c>
      <c r="DQ85" s="35">
        <v>18.652252383657537</v>
      </c>
      <c r="DR85" s="35">
        <v>78.070398361046713</v>
      </c>
      <c r="DS85" s="35">
        <v>26.160358643264704</v>
      </c>
      <c r="DT85" s="35">
        <v>0</v>
      </c>
      <c r="DU85" s="35">
        <v>69.663999999999987</v>
      </c>
      <c r="DV85" s="35">
        <v>79.752066115702419</v>
      </c>
      <c r="DW85" s="35">
        <v>66.666666666666984</v>
      </c>
      <c r="DX85" s="35">
        <v>35.873771877945309</v>
      </c>
      <c r="DY85" s="35">
        <v>69.870967741935473</v>
      </c>
      <c r="DZ85" s="35">
        <v>52.272723037190346</v>
      </c>
      <c r="EA85" s="35">
        <v>51.612900239334195</v>
      </c>
      <c r="EB85" s="35">
        <v>8.6174372945467468</v>
      </c>
      <c r="EC85" s="35">
        <v>49.751587357551706</v>
      </c>
      <c r="ED85" s="35">
        <v>67.5</v>
      </c>
      <c r="EE85" s="35">
        <v>68.769152196118483</v>
      </c>
      <c r="EF85" s="35">
        <v>0.20959145240763555</v>
      </c>
      <c r="EG85" s="35">
        <v>75.360990768771217</v>
      </c>
      <c r="EH85" s="35">
        <v>0</v>
      </c>
      <c r="EI85" s="35">
        <v>4.8348673439608998</v>
      </c>
      <c r="EJ85" s="35">
        <v>0</v>
      </c>
      <c r="EK85" s="35">
        <v>2.7017842538265597</v>
      </c>
      <c r="EL85" s="35">
        <v>6.4823268430507675</v>
      </c>
      <c r="EM85" s="35">
        <v>3.9466669135981092</v>
      </c>
      <c r="EN85" s="35">
        <v>0</v>
      </c>
      <c r="EO85" s="35">
        <v>68.505338078291842</v>
      </c>
      <c r="EP85" s="35">
        <v>47.994066188180369</v>
      </c>
      <c r="EQ85" s="35">
        <v>667.55382970832693</v>
      </c>
      <c r="ER85" s="35">
        <v>174.52387704792861</v>
      </c>
      <c r="ES85" s="35">
        <v>257.42271864569472</v>
      </c>
      <c r="ET85" s="35">
        <v>93.806583913261633</v>
      </c>
      <c r="EU85" s="35">
        <v>6.5446453892973242</v>
      </c>
      <c r="EV85" s="35">
        <v>60.262570153154456</v>
      </c>
      <c r="EW85" s="35">
        <v>-5.8625701531544578</v>
      </c>
      <c r="EX85" s="35">
        <v>57.951291880197736</v>
      </c>
      <c r="EY85" s="35">
        <v>4.2040712323362257</v>
      </c>
      <c r="EZ85" s="35">
        <v>66.666666666666671</v>
      </c>
      <c r="FA85" s="35">
        <v>84.16</v>
      </c>
      <c r="FB85" s="35">
        <v>56</v>
      </c>
      <c r="FC85" s="35">
        <v>25</v>
      </c>
      <c r="FD85" s="35">
        <v>10.723192019950124</v>
      </c>
      <c r="FE85" s="35">
        <v>100</v>
      </c>
      <c r="FF85" s="35">
        <v>0</v>
      </c>
      <c r="FG85" s="35">
        <v>0</v>
      </c>
      <c r="FH85" s="35">
        <v>0</v>
      </c>
      <c r="FI85" s="35">
        <v>0</v>
      </c>
      <c r="FJ85" s="35">
        <v>11771.936516939724</v>
      </c>
      <c r="FK85" s="35">
        <v>56814.315255568399</v>
      </c>
      <c r="FL85" s="35">
        <v>65.44</v>
      </c>
      <c r="FM85" s="35">
        <v>57.79</v>
      </c>
      <c r="FN85" s="35">
        <v>-32.11</v>
      </c>
      <c r="FO85" s="35">
        <v>0</v>
      </c>
      <c r="FP85" s="35">
        <v>0</v>
      </c>
      <c r="FQ85" s="35">
        <v>27.19</v>
      </c>
      <c r="FR85" s="26">
        <v>2647541.1162960348</v>
      </c>
      <c r="FS85" s="35">
        <v>1</v>
      </c>
      <c r="FT85" s="31">
        <v>0.4706436051300153</v>
      </c>
      <c r="FU85" s="35">
        <v>39.200000000000003</v>
      </c>
      <c r="FV85" s="35">
        <v>32.6</v>
      </c>
      <c r="FW85" s="35">
        <v>168.43497424462799</v>
      </c>
      <c r="FX85" s="26">
        <v>103088</v>
      </c>
      <c r="FY85" s="35">
        <v>80.22142774766462</v>
      </c>
      <c r="FZ85" s="35">
        <v>87.740745012109329</v>
      </c>
      <c r="GA85" s="35">
        <v>97.549302271940959</v>
      </c>
      <c r="GB85" s="35">
        <v>92.100103794256711</v>
      </c>
      <c r="GC85" s="35">
        <v>77.430515511475036</v>
      </c>
      <c r="GD85" s="35">
        <v>0</v>
      </c>
      <c r="GE85" s="35">
        <v>0</v>
      </c>
      <c r="GF85" s="35">
        <v>3777.5177322803725</v>
      </c>
      <c r="GG85" s="35">
        <v>35.878488928944641</v>
      </c>
      <c r="GH85" s="35">
        <v>63.737462387161479</v>
      </c>
      <c r="GI85" s="35">
        <v>81.456904577851816</v>
      </c>
      <c r="GJ85" s="35">
        <v>63.451032975764811</v>
      </c>
      <c r="GK85" s="35">
        <v>77.257506101367852</v>
      </c>
      <c r="GL85" s="35">
        <v>91.360814937530833</v>
      </c>
      <c r="GM85" s="35">
        <v>91.69731416471636</v>
      </c>
      <c r="GN85" s="35">
        <v>93.096282310985231</v>
      </c>
      <c r="GO85" s="35">
        <v>90.263289869608826</v>
      </c>
      <c r="GP85" s="35">
        <v>91.978793523427413</v>
      </c>
      <c r="GQ85" s="35">
        <v>94.89788045455046</v>
      </c>
      <c r="GR85" s="35">
        <v>97.125993364709501</v>
      </c>
      <c r="GS85" s="35">
        <v>93.70594300383668</v>
      </c>
      <c r="GT85" s="35">
        <v>93.315661269522849</v>
      </c>
      <c r="GU85" s="35">
        <v>17.327874524276325</v>
      </c>
      <c r="GV85" s="35">
        <v>35.972850678733032</v>
      </c>
      <c r="GW85" s="35">
        <v>8</v>
      </c>
      <c r="GX85" s="35">
        <v>75.758274708799448</v>
      </c>
      <c r="GY85" s="35">
        <v>9.2376888478837493</v>
      </c>
      <c r="GZ85" s="35">
        <v>18.711797947180255</v>
      </c>
      <c r="HA85" s="35">
        <v>40.224719101123597</v>
      </c>
      <c r="HB85" s="35">
        <v>9.2592592592592595</v>
      </c>
      <c r="HC85" s="35">
        <v>9.8822966507177039</v>
      </c>
      <c r="HD85" s="35">
        <v>77.777777777777786</v>
      </c>
      <c r="HE85" s="35">
        <v>77.052028516513673</v>
      </c>
      <c r="HF85" s="35">
        <v>5.547850208044383</v>
      </c>
      <c r="HG85" s="35">
        <v>52.955870108243133</v>
      </c>
      <c r="HH85" s="35">
        <v>4.6042849983294349</v>
      </c>
      <c r="HI85" s="35">
        <v>29.004126430424982</v>
      </c>
      <c r="HJ85" s="35">
        <v>10.297801280267187</v>
      </c>
      <c r="HK85" s="35">
        <v>14.333426106317839</v>
      </c>
      <c r="HL85" s="35">
        <v>0</v>
      </c>
      <c r="HM85" s="35">
        <v>68.605622042861128</v>
      </c>
      <c r="HN85" s="35">
        <v>1.2524352908433063</v>
      </c>
      <c r="HO85" s="35">
        <v>4.5922627330921229</v>
      </c>
      <c r="HP85" s="35">
        <v>16.977456164764821</v>
      </c>
      <c r="HQ85" s="35">
        <v>8.071249652101308</v>
      </c>
      <c r="HR85" s="35">
        <v>15.717201166180757</v>
      </c>
      <c r="HS85" s="35">
        <v>15.648648648648649</v>
      </c>
      <c r="HT85" s="35">
        <v>98.3</v>
      </c>
      <c r="HU85" s="35">
        <v>85.5</v>
      </c>
      <c r="HV85" s="35">
        <v>2.1777516185991761</v>
      </c>
      <c r="HW85" s="35">
        <v>26.309593878752207</v>
      </c>
      <c r="HX85" s="35">
        <v>91.207568169170841</v>
      </c>
      <c r="HY85" s="35">
        <v>41.847523650528657</v>
      </c>
      <c r="HZ85" s="35">
        <v>0</v>
      </c>
      <c r="IA85" s="35">
        <v>90.52</v>
      </c>
      <c r="IB85" s="35">
        <v>99.02</v>
      </c>
      <c r="IC85" s="35">
        <v>99.019607843137265</v>
      </c>
      <c r="ID85" s="35">
        <v>89.810017271157179</v>
      </c>
      <c r="IE85" s="35">
        <v>88.07</v>
      </c>
      <c r="IF85" s="35">
        <v>74.390239999999991</v>
      </c>
      <c r="IG85" s="35">
        <v>63.414630000000002</v>
      </c>
      <c r="IH85" s="35">
        <v>51.475936749999995</v>
      </c>
      <c r="II85" s="35">
        <v>72.641402151978951</v>
      </c>
      <c r="IJ85" s="35">
        <v>69</v>
      </c>
      <c r="IK85" s="26">
        <v>4399</v>
      </c>
      <c r="IL85" s="35">
        <v>1.5013460343756471E-2</v>
      </c>
      <c r="IM85" s="35">
        <v>3.5518207282913163</v>
      </c>
      <c r="IN85" s="35">
        <v>-1</v>
      </c>
      <c r="IO85" s="35">
        <v>2.8229166666666665</v>
      </c>
      <c r="IP85" s="35">
        <v>-1</v>
      </c>
      <c r="IQ85" s="35">
        <v>29.0579439999999</v>
      </c>
      <c r="IR85" s="35">
        <v>57.077513000000003</v>
      </c>
      <c r="IS85" s="35">
        <v>22.654398</v>
      </c>
      <c r="IT85" s="35">
        <v>138.32749999999999</v>
      </c>
      <c r="IU85" s="35">
        <v>115.59499999999998</v>
      </c>
    </row>
    <row r="86" spans="1:25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>
        <v>52.350627523746752</v>
      </c>
      <c r="F86" s="35">
        <v>59.666902684097231</v>
      </c>
      <c r="G86" s="35">
        <v>53.747855357173115</v>
      </c>
      <c r="H86" s="35">
        <v>77.271282377733868</v>
      </c>
      <c r="I86" s="35">
        <v>38.707716620319459</v>
      </c>
      <c r="J86" s="35">
        <v>27.576670032065099</v>
      </c>
      <c r="K86" s="35">
        <v>69.328915003535514</v>
      </c>
      <c r="L86" s="35">
        <v>63.351931646927198</v>
      </c>
      <c r="M86" s="35">
        <v>84.476351351351354</v>
      </c>
      <c r="N86" s="35">
        <v>20</v>
      </c>
      <c r="O86" s="35">
        <v>19.25678091370143</v>
      </c>
      <c r="P86" s="35">
        <v>57.689786226964998</v>
      </c>
      <c r="Q86" s="35">
        <v>36.425661346518304</v>
      </c>
      <c r="R86" s="35">
        <v>73.192647885453297</v>
      </c>
      <c r="S86" s="35">
        <v>75.861928477610093</v>
      </c>
      <c r="T86" s="35">
        <v>53.187373026807258</v>
      </c>
      <c r="U86" s="35">
        <v>52.121212761493751</v>
      </c>
      <c r="V86" s="35">
        <v>86.344119132386396</v>
      </c>
      <c r="W86" s="35">
        <v>39.173995717898215</v>
      </c>
      <c r="X86" s="35">
        <v>40.374572830401043</v>
      </c>
      <c r="Y86" s="35">
        <v>50.725376343686158</v>
      </c>
      <c r="Z86" s="35">
        <v>77.271282377733868</v>
      </c>
      <c r="AA86" s="35">
        <v>26.616688437370172</v>
      </c>
      <c r="AB86" s="35">
        <v>22.558968617799511</v>
      </c>
      <c r="AC86" s="35">
        <v>9.6463949871524228</v>
      </c>
      <c r="AD86" s="35">
        <v>43.578658033458197</v>
      </c>
      <c r="AE86" s="35">
        <v>49.571962267346208</v>
      </c>
      <c r="AF86" s="35">
        <v>80.273627378790238</v>
      </c>
      <c r="AG86" s="35">
        <v>60.296686957973613</v>
      </c>
      <c r="AH86" s="35">
        <v>5.2692899933906947</v>
      </c>
      <c r="AI86" s="35">
        <v>17.164033144830995</v>
      </c>
      <c r="AJ86" s="35">
        <v>49.578229668101223</v>
      </c>
      <c r="AK86" s="35">
        <v>63.597367748794412</v>
      </c>
      <c r="AL86" s="35">
        <v>87.673117662692277</v>
      </c>
      <c r="AM86" s="35">
        <v>69.877284755471038</v>
      </c>
      <c r="AN86" s="35">
        <v>46.754229256305081</v>
      </c>
      <c r="AO86" s="35">
        <v>98.493260929849015</v>
      </c>
      <c r="AP86" s="35">
        <v>23.058185056050014</v>
      </c>
      <c r="AQ86" s="35">
        <v>88.139295748016025</v>
      </c>
      <c r="AR86" s="35">
        <v>82.303745699539604</v>
      </c>
      <c r="AS86" s="35">
        <v>56.591765064363678</v>
      </c>
      <c r="AT86" s="35">
        <v>66.666666666666657</v>
      </c>
      <c r="AU86" s="35">
        <v>62.905405405405403</v>
      </c>
      <c r="AV86" s="35">
        <v>75</v>
      </c>
      <c r="AW86" s="35">
        <v>100</v>
      </c>
      <c r="AX86" s="35">
        <v>100</v>
      </c>
      <c r="AY86" s="35">
        <v>100</v>
      </c>
      <c r="AZ86" s="35">
        <v>0</v>
      </c>
      <c r="BA86" s="35">
        <v>0</v>
      </c>
      <c r="BB86" s="35">
        <v>0</v>
      </c>
      <c r="BC86" s="35">
        <v>0</v>
      </c>
      <c r="BD86" s="35">
        <v>4.1145618758603053</v>
      </c>
      <c r="BE86" s="35">
        <v>11.994248723120334</v>
      </c>
      <c r="BF86" s="35">
        <v>41.66153214212364</v>
      </c>
      <c r="BG86" s="35">
        <v>76.180820610687022</v>
      </c>
      <c r="BH86" s="35">
        <v>72.345284452824458</v>
      </c>
      <c r="BI86" s="35">
        <v>82.233039844348525</v>
      </c>
      <c r="BJ86" s="35">
        <v>0</v>
      </c>
      <c r="BK86" s="35">
        <v>18.853046594982082</v>
      </c>
      <c r="BL86" s="35">
        <v>17.826323203887402</v>
      </c>
      <c r="BM86" s="35">
        <v>100</v>
      </c>
      <c r="BN86" s="35">
        <v>9.0232755872037416</v>
      </c>
      <c r="BO86" s="35">
        <v>75.261538461538464</v>
      </c>
      <c r="BP86" s="35">
        <v>52.983293556085918</v>
      </c>
      <c r="BQ86" s="35">
        <v>68.505772154657024</v>
      </c>
      <c r="BR86" s="35">
        <v>96.01998736953179</v>
      </c>
      <c r="BS86" s="35">
        <v>52.846761038596867</v>
      </c>
      <c r="BT86" s="35">
        <v>85.472470049322439</v>
      </c>
      <c r="BU86" s="35">
        <v>93.012336009582356</v>
      </c>
      <c r="BV86" s="35">
        <v>89.889936407614428</v>
      </c>
      <c r="BW86" s="35">
        <v>58.088138882934302</v>
      </c>
      <c r="BX86" s="35">
        <v>56.663961958441121</v>
      </c>
      <c r="BY86" s="35">
        <v>100</v>
      </c>
      <c r="BZ86" s="35">
        <v>2.8981571219806712</v>
      </c>
      <c r="CA86" s="35">
        <v>46.905119855508296</v>
      </c>
      <c r="CB86" s="35">
        <v>84.212343278745749</v>
      </c>
      <c r="CC86" s="35">
        <v>80.455082401295257</v>
      </c>
      <c r="CD86" s="35">
        <v>29.904074073553055</v>
      </c>
      <c r="CE86" s="35">
        <v>0</v>
      </c>
      <c r="CF86" s="35">
        <v>71.250656959860166</v>
      </c>
      <c r="CG86" s="35">
        <v>96.515368009795949</v>
      </c>
      <c r="CH86" s="35">
        <v>95.7736368121369</v>
      </c>
      <c r="CI86" s="35">
        <v>87.569791280678857</v>
      </c>
      <c r="CJ86" s="35">
        <v>76.195044576620035</v>
      </c>
      <c r="CK86" s="35">
        <v>95.51902480433327</v>
      </c>
      <c r="CL86" s="35">
        <v>100</v>
      </c>
      <c r="CM86" s="35">
        <v>78.171520326100847</v>
      </c>
      <c r="CN86" s="35">
        <v>61.008567249425361</v>
      </c>
      <c r="CO86" s="35">
        <v>15.625024176672367</v>
      </c>
      <c r="CP86" s="35">
        <v>81.063629643688955</v>
      </c>
      <c r="CQ86" s="35">
        <v>20.833333333333336</v>
      </c>
      <c r="CR86" s="35">
        <v>84.938514094884354</v>
      </c>
      <c r="CS86" s="35">
        <v>20.600481561812348</v>
      </c>
      <c r="CT86" s="35">
        <v>15.584722834506421</v>
      </c>
      <c r="CU86" s="35">
        <v>56.999557179460268</v>
      </c>
      <c r="CV86" s="35">
        <v>7.5662042875157622</v>
      </c>
      <c r="CW86" s="35">
        <v>64.81745891407374</v>
      </c>
      <c r="CX86" s="35">
        <v>73.518284993694834</v>
      </c>
      <c r="CY86" s="35">
        <v>92.271475367853824</v>
      </c>
      <c r="CZ86" s="35">
        <v>68.996960486322124</v>
      </c>
      <c r="DA86" s="35">
        <v>70.545411279025629</v>
      </c>
      <c r="DB86" s="35">
        <v>37.926719012077612</v>
      </c>
      <c r="DC86" s="35">
        <v>15.306657862662734</v>
      </c>
      <c r="DD86" s="35">
        <v>44.137898066079373</v>
      </c>
      <c r="DE86" s="35">
        <v>9.014665016098002</v>
      </c>
      <c r="DF86" s="35">
        <v>13.663474480254326</v>
      </c>
      <c r="DG86" s="35">
        <v>23.419836908766346</v>
      </c>
      <c r="DH86" s="35">
        <v>19.600983819130054</v>
      </c>
      <c r="DI86" s="35">
        <v>4.884856686356251</v>
      </c>
      <c r="DJ86" s="35">
        <v>6.7761507346934913</v>
      </c>
      <c r="DK86" s="35">
        <v>7.3235887084298916</v>
      </c>
      <c r="DL86" s="35">
        <v>57.544323374579406</v>
      </c>
      <c r="DM86" s="35">
        <v>68.063658658012258</v>
      </c>
      <c r="DN86" s="35">
        <v>37.328094302554021</v>
      </c>
      <c r="DO86" s="35">
        <v>11.378555798687096</v>
      </c>
      <c r="DP86" s="35">
        <v>8.149791174832357</v>
      </c>
      <c r="DQ86" s="35">
        <v>52.763491193225974</v>
      </c>
      <c r="DR86" s="35">
        <v>93.6721704794179</v>
      </c>
      <c r="DS86" s="35">
        <v>70.102326394138885</v>
      </c>
      <c r="DT86" s="35">
        <v>23.172032095115895</v>
      </c>
      <c r="DU86" s="35">
        <v>69.536000000000016</v>
      </c>
      <c r="DV86" s="35">
        <v>92.561983471074399</v>
      </c>
      <c r="DW86" s="35">
        <v>87.791741472172262</v>
      </c>
      <c r="DX86" s="35">
        <v>78.446153886188441</v>
      </c>
      <c r="DY86" s="35">
        <v>73.032258064516128</v>
      </c>
      <c r="DZ86" s="35">
        <v>79.545455392561919</v>
      </c>
      <c r="EA86" s="35">
        <v>67.741942310093307</v>
      </c>
      <c r="EB86" s="35">
        <v>31.6214889849653</v>
      </c>
      <c r="EC86" s="35">
        <v>21.53824221037431</v>
      </c>
      <c r="ED86" s="35">
        <v>80</v>
      </c>
      <c r="EE86" s="35">
        <v>81.332992849846789</v>
      </c>
      <c r="EF86" s="35">
        <v>0.7576901861785601</v>
      </c>
      <c r="EG86" s="35">
        <v>12.383158852345039</v>
      </c>
      <c r="EH86" s="35">
        <v>12.526491892333864</v>
      </c>
      <c r="EI86" s="35">
        <v>0.67910903609600914</v>
      </c>
      <c r="EJ86" s="35">
        <v>0</v>
      </c>
      <c r="EK86" s="35">
        <v>4.5743762790769349</v>
      </c>
      <c r="EL86" s="35">
        <v>9.9063127359755683</v>
      </c>
      <c r="EM86" s="35">
        <v>2.8341386308106253</v>
      </c>
      <c r="EN86" s="35">
        <v>0</v>
      </c>
      <c r="EO86" s="35">
        <v>68.505338078291842</v>
      </c>
      <c r="EP86" s="35">
        <v>25.832641387581877</v>
      </c>
      <c r="EQ86" s="35">
        <v>287.84943260448381</v>
      </c>
      <c r="ER86" s="35">
        <v>132.85358427899254</v>
      </c>
      <c r="ES86" s="35">
        <v>226.95820647661222</v>
      </c>
      <c r="ET86" s="35">
        <v>75.652735492204073</v>
      </c>
      <c r="EU86" s="35">
        <v>5.535566011624689</v>
      </c>
      <c r="EV86" s="35">
        <v>59.277902121571927</v>
      </c>
      <c r="EW86" s="35">
        <v>-0.27790212157192684</v>
      </c>
      <c r="EX86" s="35">
        <v>71.632593688647972</v>
      </c>
      <c r="EY86" s="35">
        <v>7.8374368803907259</v>
      </c>
      <c r="EZ86" s="35">
        <v>66.666666666666671</v>
      </c>
      <c r="FA86" s="35">
        <v>67.06</v>
      </c>
      <c r="FB86" s="35">
        <v>80</v>
      </c>
      <c r="FC86" s="35">
        <v>100</v>
      </c>
      <c r="FD86" s="35">
        <v>100</v>
      </c>
      <c r="FE86" s="35">
        <v>100</v>
      </c>
      <c r="FF86" s="35">
        <v>0</v>
      </c>
      <c r="FG86" s="35">
        <v>0</v>
      </c>
      <c r="FH86" s="35">
        <v>0</v>
      </c>
      <c r="FI86" s="35">
        <v>0</v>
      </c>
      <c r="FJ86" s="35">
        <v>10297.90881096042</v>
      </c>
      <c r="FK86" s="35">
        <v>33938.091942983665</v>
      </c>
      <c r="FL86" s="35">
        <v>59.43</v>
      </c>
      <c r="FM86" s="35">
        <v>80.03</v>
      </c>
      <c r="FN86" s="35">
        <v>20.92</v>
      </c>
      <c r="FO86" s="35">
        <v>27.384587994880349</v>
      </c>
      <c r="FP86" s="35">
        <v>0</v>
      </c>
      <c r="FQ86" s="35">
        <v>40.340000000000003</v>
      </c>
      <c r="FR86" s="26">
        <v>3281356.0838771393</v>
      </c>
      <c r="FS86" s="35">
        <v>1</v>
      </c>
      <c r="FT86" s="31">
        <v>0.63768732065044109</v>
      </c>
      <c r="FU86" s="35">
        <v>83.4</v>
      </c>
      <c r="FV86" s="35">
        <v>79.2</v>
      </c>
      <c r="FW86" s="35">
        <v>162.518648078897</v>
      </c>
      <c r="FX86" s="26">
        <v>231912</v>
      </c>
      <c r="FY86" s="35">
        <v>79.107858511935873</v>
      </c>
      <c r="FZ86" s="35">
        <v>95.736771795318575</v>
      </c>
      <c r="GA86" s="35">
        <v>99.041644885868621</v>
      </c>
      <c r="GB86" s="35">
        <v>96.985537550095842</v>
      </c>
      <c r="GC86" s="35">
        <v>70.186443631294651</v>
      </c>
      <c r="GD86" s="35">
        <v>56.663961958441121</v>
      </c>
      <c r="GE86" s="35">
        <v>100</v>
      </c>
      <c r="GF86" s="35">
        <v>918.19935861241811</v>
      </c>
      <c r="GG86" s="35">
        <v>54.592313246199417</v>
      </c>
      <c r="GH86" s="35">
        <v>92.612896830024965</v>
      </c>
      <c r="GI86" s="35">
        <v>85.425997965048822</v>
      </c>
      <c r="GJ86" s="35">
        <v>29.904074073553055</v>
      </c>
      <c r="GK86" s="35">
        <v>35.179744361288996</v>
      </c>
      <c r="GL86" s="35">
        <v>93.729463714909144</v>
      </c>
      <c r="GM86" s="35">
        <v>98.962164270589554</v>
      </c>
      <c r="GN86" s="35">
        <v>96.886492811768619</v>
      </c>
      <c r="GO86" s="35">
        <v>94.622558150642405</v>
      </c>
      <c r="GP86" s="35">
        <v>88.387001246408587</v>
      </c>
      <c r="GQ86" s="35">
        <v>99.088729603444477</v>
      </c>
      <c r="GR86" s="35">
        <v>100</v>
      </c>
      <c r="GS86" s="35">
        <v>87.948590726892249</v>
      </c>
      <c r="GT86" s="35">
        <v>92.201604814443328</v>
      </c>
      <c r="GU86" s="35">
        <v>34.994482197827729</v>
      </c>
      <c r="GV86" s="35">
        <v>49.875621890547265</v>
      </c>
      <c r="GW86" s="35">
        <v>6</v>
      </c>
      <c r="GX86" s="35">
        <v>90.044723238659458</v>
      </c>
      <c r="GY86" s="35">
        <v>16.925132136841494</v>
      </c>
      <c r="GZ86" s="35">
        <v>21.554277748736713</v>
      </c>
      <c r="HA86" s="35">
        <v>56.238163775471548</v>
      </c>
      <c r="HB86" s="35">
        <v>6.557377049180328</v>
      </c>
      <c r="HC86" s="35">
        <v>11.514563106796116</v>
      </c>
      <c r="HD86" s="35">
        <v>83.606557377049185</v>
      </c>
      <c r="HE86" s="35">
        <v>82.295016378748841</v>
      </c>
      <c r="HF86" s="35">
        <v>7.5987841945288759</v>
      </c>
      <c r="HG86" s="35">
        <v>70.011995201919234</v>
      </c>
      <c r="HH86" s="35">
        <v>5.6442203141989431</v>
      </c>
      <c r="HI86" s="35">
        <v>32.031547664406006</v>
      </c>
      <c r="HJ86" s="35">
        <v>220.45504749282085</v>
      </c>
      <c r="HK86" s="35">
        <v>14.137397835210956</v>
      </c>
      <c r="HL86" s="35">
        <v>16.34636624696267</v>
      </c>
      <c r="HM86" s="35">
        <v>196.59818864590235</v>
      </c>
      <c r="HN86" s="35">
        <v>3.7552462999779106</v>
      </c>
      <c r="HO86" s="35">
        <v>5.0806273470289378</v>
      </c>
      <c r="HP86" s="35">
        <v>16.125469405787499</v>
      </c>
      <c r="HQ86" s="35">
        <v>13.364258891097858</v>
      </c>
      <c r="HR86" s="35">
        <v>12.92609699769053</v>
      </c>
      <c r="HS86" s="35">
        <v>11.681528662420382</v>
      </c>
      <c r="HT86" s="35">
        <v>85.3</v>
      </c>
      <c r="HU86" s="35">
        <v>74.400000000000006</v>
      </c>
      <c r="HV86" s="35">
        <v>6.4688427299703273</v>
      </c>
      <c r="HW86" s="35">
        <v>55.667655786350146</v>
      </c>
      <c r="HX86" s="35">
        <v>97.462926567804175</v>
      </c>
      <c r="HY86" s="35">
        <v>76.415937109165625</v>
      </c>
      <c r="HZ86" s="35">
        <v>17.670180453814545</v>
      </c>
      <c r="IA86" s="35">
        <v>90.48</v>
      </c>
      <c r="IB86" s="35">
        <v>99.64</v>
      </c>
      <c r="IC86" s="35">
        <v>99.640933572710949</v>
      </c>
      <c r="ID86" s="35">
        <v>96.288209606986896</v>
      </c>
      <c r="IE86" s="35">
        <v>89.05</v>
      </c>
      <c r="IF86" s="35">
        <v>89.024389999999997</v>
      </c>
      <c r="IG86" s="35">
        <v>75.609760000000009</v>
      </c>
      <c r="IH86" s="35">
        <v>63.071392699999997</v>
      </c>
      <c r="II86" s="35">
        <v>57.280169363960788</v>
      </c>
      <c r="IJ86" s="35">
        <v>74</v>
      </c>
      <c r="IK86" s="26">
        <v>4891</v>
      </c>
      <c r="IL86" s="35">
        <v>4.2237371634748819E-2</v>
      </c>
      <c r="IM86" s="35">
        <v>-0.23873680597271088</v>
      </c>
      <c r="IN86" s="35">
        <v>0.67819221344949632</v>
      </c>
      <c r="IO86" s="35">
        <v>-0.46303030303030301</v>
      </c>
      <c r="IP86" s="35">
        <v>-1</v>
      </c>
      <c r="IQ86" s="35">
        <v>45.719026999999997</v>
      </c>
      <c r="IR86" s="35">
        <v>82.340903999999895</v>
      </c>
      <c r="IS86" s="35">
        <v>16.348576999999992</v>
      </c>
      <c r="IT86" s="35">
        <v>138.32749999999999</v>
      </c>
      <c r="IU86" s="35">
        <v>115.59499999999998</v>
      </c>
    </row>
    <row r="87" spans="1:25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  <c r="EO87" t="s">
        <v>546</v>
      </c>
      <c r="EP87" t="s">
        <v>770</v>
      </c>
      <c r="EQ87" t="s">
        <v>770</v>
      </c>
      <c r="ER87" t="s">
        <v>770</v>
      </c>
      <c r="ES87" t="s">
        <v>770</v>
      </c>
      <c r="ET87" t="s">
        <v>770</v>
      </c>
      <c r="EU87" t="s">
        <v>770</v>
      </c>
      <c r="EV87" t="s">
        <v>102</v>
      </c>
      <c r="EW87" t="s">
        <v>548</v>
      </c>
      <c r="EX87" t="s">
        <v>102</v>
      </c>
      <c r="EY87" t="s">
        <v>548</v>
      </c>
      <c r="EZ87" t="s">
        <v>102</v>
      </c>
      <c r="FA87" t="s">
        <v>102</v>
      </c>
      <c r="FB87" t="s">
        <v>102</v>
      </c>
      <c r="FC87" t="s">
        <v>102</v>
      </c>
      <c r="FD87" s="35" t="s">
        <v>102</v>
      </c>
      <c r="FE87" t="s">
        <v>102</v>
      </c>
      <c r="FF87" t="s">
        <v>102</v>
      </c>
      <c r="FG87" t="s">
        <v>102</v>
      </c>
      <c r="FH87" t="s">
        <v>102</v>
      </c>
      <c r="FI87" t="s">
        <v>102</v>
      </c>
      <c r="FJ87" t="s">
        <v>549</v>
      </c>
      <c r="FK87" t="s">
        <v>549</v>
      </c>
      <c r="FL87" t="s">
        <v>102</v>
      </c>
      <c r="FM87" t="s">
        <v>102</v>
      </c>
      <c r="FN87" t="s">
        <v>102</v>
      </c>
      <c r="FO87" t="s">
        <v>102</v>
      </c>
      <c r="FP87" t="s">
        <v>550</v>
      </c>
      <c r="FQ87" t="s">
        <v>102</v>
      </c>
      <c r="FR87" t="s">
        <v>549</v>
      </c>
      <c r="FS87" t="s">
        <v>551</v>
      </c>
      <c r="FT87" t="s">
        <v>771</v>
      </c>
      <c r="FU87" t="s">
        <v>552</v>
      </c>
      <c r="FV87" t="s">
        <v>552</v>
      </c>
      <c r="FW87" t="s">
        <v>553</v>
      </c>
      <c r="FX87" t="s">
        <v>554</v>
      </c>
      <c r="FY87" t="s">
        <v>102</v>
      </c>
      <c r="FZ87" t="s">
        <v>102</v>
      </c>
      <c r="GA87" t="s">
        <v>102</v>
      </c>
      <c r="GB87" t="s">
        <v>102</v>
      </c>
      <c r="GC87" t="s">
        <v>102</v>
      </c>
      <c r="GD87" t="s">
        <v>102</v>
      </c>
      <c r="GE87" t="s">
        <v>102</v>
      </c>
      <c r="GF87" t="s">
        <v>549</v>
      </c>
      <c r="GG87" t="s">
        <v>102</v>
      </c>
      <c r="GH87" t="s">
        <v>102</v>
      </c>
      <c r="GI87" t="s">
        <v>102</v>
      </c>
      <c r="GJ87" t="s">
        <v>102</v>
      </c>
      <c r="GK87" t="s">
        <v>102</v>
      </c>
      <c r="GL87" t="s">
        <v>102</v>
      </c>
      <c r="GM87" t="s">
        <v>102</v>
      </c>
      <c r="GN87" t="s">
        <v>102</v>
      </c>
      <c r="GO87" t="s">
        <v>102</v>
      </c>
      <c r="GP87" t="s">
        <v>102</v>
      </c>
      <c r="GQ87" t="s">
        <v>102</v>
      </c>
      <c r="GR87" t="s">
        <v>102</v>
      </c>
      <c r="GS87" t="s">
        <v>102</v>
      </c>
      <c r="GT87" t="s">
        <v>102</v>
      </c>
      <c r="GU87" t="s">
        <v>102</v>
      </c>
      <c r="GV87" t="s">
        <v>102</v>
      </c>
      <c r="GW87" t="s">
        <v>485</v>
      </c>
      <c r="GX87" t="s">
        <v>102</v>
      </c>
      <c r="GY87" t="s">
        <v>102</v>
      </c>
      <c r="GZ87" t="s">
        <v>102</v>
      </c>
      <c r="HA87" t="s">
        <v>102</v>
      </c>
      <c r="HB87" t="s">
        <v>102</v>
      </c>
      <c r="HC87" t="s">
        <v>555</v>
      </c>
      <c r="HD87" t="s">
        <v>102</v>
      </c>
      <c r="HE87" t="s">
        <v>556</v>
      </c>
      <c r="HF87" t="s">
        <v>772</v>
      </c>
      <c r="HG87" t="s">
        <v>773</v>
      </c>
      <c r="HH87" t="s">
        <v>556</v>
      </c>
      <c r="HI87" t="s">
        <v>102</v>
      </c>
      <c r="HJ87" t="s">
        <v>774</v>
      </c>
      <c r="HK87" t="s">
        <v>774</v>
      </c>
      <c r="HL87" t="s">
        <v>775</v>
      </c>
      <c r="HM87" t="s">
        <v>775</v>
      </c>
      <c r="HN87" t="s">
        <v>775</v>
      </c>
      <c r="HO87" t="s">
        <v>775</v>
      </c>
      <c r="HP87" t="s">
        <v>775</v>
      </c>
      <c r="HQ87" t="s">
        <v>775</v>
      </c>
      <c r="HR87" t="s">
        <v>557</v>
      </c>
      <c r="HS87" t="s">
        <v>557</v>
      </c>
      <c r="HT87" t="s">
        <v>102</v>
      </c>
      <c r="HU87" t="s">
        <v>102</v>
      </c>
      <c r="HV87" t="s">
        <v>102</v>
      </c>
      <c r="HW87" t="s">
        <v>102</v>
      </c>
      <c r="HX87" t="s">
        <v>102</v>
      </c>
      <c r="HY87" t="s">
        <v>102</v>
      </c>
      <c r="HZ87" t="s">
        <v>102</v>
      </c>
      <c r="IA87" t="s">
        <v>102</v>
      </c>
      <c r="IB87" t="s">
        <v>102</v>
      </c>
      <c r="IC87" t="s">
        <v>102</v>
      </c>
      <c r="ID87" t="s">
        <v>102</v>
      </c>
      <c r="IE87" t="s">
        <v>102</v>
      </c>
      <c r="IF87" t="s">
        <v>102</v>
      </c>
      <c r="IG87" t="s">
        <v>102</v>
      </c>
      <c r="IH87" t="s">
        <v>102</v>
      </c>
      <c r="II87" t="s">
        <v>102</v>
      </c>
      <c r="IJ87" t="s">
        <v>558</v>
      </c>
      <c r="IK87" t="s">
        <v>559</v>
      </c>
      <c r="IL87" t="s">
        <v>102</v>
      </c>
      <c r="IM87" t="s">
        <v>102</v>
      </c>
      <c r="IN87" t="s">
        <v>102</v>
      </c>
      <c r="IO87" t="s">
        <v>102</v>
      </c>
      <c r="IP87" t="s">
        <v>102</v>
      </c>
      <c r="IQ87" t="s">
        <v>560</v>
      </c>
      <c r="IR87" t="s">
        <v>560</v>
      </c>
      <c r="IS87" t="s">
        <v>560</v>
      </c>
      <c r="IT87" t="s">
        <v>561</v>
      </c>
      <c r="IU87" t="s">
        <v>561</v>
      </c>
    </row>
    <row r="88" spans="1:255">
      <c r="BD88" s="36">
        <v>22.328699637504045</v>
      </c>
      <c r="BE88" s="36">
        <v>22.016956334401048</v>
      </c>
      <c r="BF88" s="36">
        <v>63.710883689243516</v>
      </c>
      <c r="BK88" s="36">
        <v>48.476883177433933</v>
      </c>
      <c r="BL88" s="36">
        <v>31.335138044975139</v>
      </c>
      <c r="BM88" s="36">
        <v>48.780487804878049</v>
      </c>
      <c r="BN88" s="36">
        <v>22.633377877178969</v>
      </c>
      <c r="FE88" s="36">
        <v>91.036585365853654</v>
      </c>
      <c r="FF88" s="36">
        <v>52.888470410700613</v>
      </c>
      <c r="FG88" s="36">
        <v>24.3425202857646</v>
      </c>
      <c r="FH88" s="36">
        <v>25.411637879322807</v>
      </c>
      <c r="FI88" s="36">
        <v>17.337641226634144</v>
      </c>
      <c r="FQ88" s="36">
        <v>61.002626016260187</v>
      </c>
      <c r="FR88" s="36">
        <v>5142726.2900673524</v>
      </c>
      <c r="FS88" s="36">
        <v>0.48780487804878048</v>
      </c>
      <c r="FT88" s="36">
        <v>1.5995320054543449</v>
      </c>
    </row>
  </sheetData>
  <sheetProtection algorithmName="SHA-512" hashValue="VY83rgD9Fn5THI3hBTPXZ+GbHMRv/voWXTLvEBUdWXz9lY1Oo1PT8tdwjZiCPRHj4AqfwiLn5Q+Ngs95bpWQVQ==" saltValue="dRp/Ps5rSpwDY67symRPrg==" spinCount="100000" sheet="1" objects="1" scenarios="1"/>
  <mergeCells count="5">
    <mergeCell ref="E1:J3"/>
    <mergeCell ref="K1:AI2"/>
    <mergeCell ref="AJ1:EO2"/>
    <mergeCell ref="EP1:IU2"/>
    <mergeCell ref="A87:B8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87"/>
  <sheetViews>
    <sheetView workbookViewId="0">
      <pane xSplit="2" ySplit="4" topLeftCell="C77" activePane="bottomRight" state="frozen"/>
      <selection pane="topRight" activeCell="C1" sqref="C1"/>
      <selection pane="bottomLeft" activeCell="A5" sqref="A5"/>
      <selection pane="bottomRight" sqref="A1:XFD1048576"/>
    </sheetView>
  </sheetViews>
  <sheetFormatPr baseColWidth="10" defaultRowHeight="15"/>
  <cols>
    <col min="3" max="3" width="19.7109375" bestFit="1" customWidth="1"/>
  </cols>
  <sheetData>
    <row r="1" spans="1:144" ht="15" customHeight="1">
      <c r="D1" s="237" t="s">
        <v>562</v>
      </c>
      <c r="E1" s="237"/>
      <c r="F1" s="237"/>
      <c r="G1" s="237"/>
      <c r="H1" s="237"/>
      <c r="I1" s="237"/>
      <c r="J1" s="238" t="s">
        <v>563</v>
      </c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 t="s">
        <v>564</v>
      </c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39"/>
      <c r="BS1" s="239"/>
      <c r="BT1" s="239"/>
      <c r="BU1" s="239"/>
      <c r="BV1" s="239"/>
      <c r="BW1" s="239"/>
      <c r="BX1" s="239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</row>
    <row r="2" spans="1:144" ht="15" customHeight="1">
      <c r="D2" s="237"/>
      <c r="E2" s="237"/>
      <c r="F2" s="237"/>
      <c r="G2" s="237"/>
      <c r="H2" s="237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</row>
    <row r="3" spans="1:144">
      <c r="D3" s="237"/>
      <c r="E3" s="237"/>
      <c r="F3" s="237"/>
      <c r="G3" s="237"/>
      <c r="H3" s="237"/>
      <c r="I3" s="237"/>
      <c r="J3" s="28" t="s">
        <v>512</v>
      </c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513</v>
      </c>
      <c r="Q3" s="28" t="s">
        <v>513</v>
      </c>
      <c r="R3" s="28" t="s">
        <v>513</v>
      </c>
      <c r="S3" s="28" t="s">
        <v>513</v>
      </c>
      <c r="T3" s="28" t="s">
        <v>514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515</v>
      </c>
      <c r="Z3" s="28" t="s">
        <v>516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517</v>
      </c>
      <c r="AG3" s="28" t="s">
        <v>517</v>
      </c>
      <c r="AH3" s="28" t="s">
        <v>517</v>
      </c>
      <c r="AI3" s="40" t="s">
        <v>384</v>
      </c>
      <c r="AJ3" s="40" t="s">
        <v>384</v>
      </c>
      <c r="AK3" s="40" t="s">
        <v>384</v>
      </c>
      <c r="AL3" s="40" t="s">
        <v>384</v>
      </c>
      <c r="AM3" s="40" t="s">
        <v>384</v>
      </c>
      <c r="AN3" s="40" t="s">
        <v>384</v>
      </c>
      <c r="AO3" s="40" t="s">
        <v>385</v>
      </c>
      <c r="AP3" s="40" t="s">
        <v>385</v>
      </c>
      <c r="AQ3" s="40" t="s">
        <v>385</v>
      </c>
      <c r="AR3" s="40" t="s">
        <v>385</v>
      </c>
      <c r="AS3" s="40" t="s">
        <v>385</v>
      </c>
      <c r="AT3" s="40" t="s">
        <v>386</v>
      </c>
      <c r="AU3" s="40" t="s">
        <v>386</v>
      </c>
      <c r="AV3" s="40" t="s">
        <v>386</v>
      </c>
      <c r="AW3" s="40" t="s">
        <v>386</v>
      </c>
      <c r="AX3" s="40" t="s">
        <v>387</v>
      </c>
      <c r="AY3" s="40" t="s">
        <v>387</v>
      </c>
      <c r="AZ3" s="40" t="s">
        <v>387</v>
      </c>
      <c r="BA3" s="40" t="s">
        <v>387</v>
      </c>
      <c r="BB3" s="40" t="s">
        <v>387</v>
      </c>
      <c r="BC3" s="40" t="s">
        <v>496</v>
      </c>
      <c r="BD3" s="40" t="s">
        <v>496</v>
      </c>
      <c r="BE3" s="40" t="s">
        <v>496</v>
      </c>
      <c r="BF3" s="40" t="s">
        <v>388</v>
      </c>
      <c r="BG3" s="40" t="s">
        <v>388</v>
      </c>
      <c r="BH3" s="40" t="s">
        <v>388</v>
      </c>
      <c r="BI3" s="40" t="s">
        <v>388</v>
      </c>
      <c r="BJ3" s="40" t="s">
        <v>389</v>
      </c>
      <c r="BK3" s="40" t="s">
        <v>389</v>
      </c>
      <c r="BL3" s="40" t="s">
        <v>389</v>
      </c>
      <c r="BM3" s="40" t="s">
        <v>389</v>
      </c>
      <c r="BN3" s="40" t="s">
        <v>497</v>
      </c>
      <c r="BO3" s="40" t="s">
        <v>497</v>
      </c>
      <c r="BP3" s="40" t="s">
        <v>497</v>
      </c>
      <c r="BQ3" s="40" t="s">
        <v>497</v>
      </c>
      <c r="BR3" s="40" t="s">
        <v>498</v>
      </c>
      <c r="BS3" s="40" t="s">
        <v>498</v>
      </c>
      <c r="BT3" s="40" t="s">
        <v>498</v>
      </c>
      <c r="BU3" s="40" t="s">
        <v>498</v>
      </c>
      <c r="BV3" s="40" t="s">
        <v>498</v>
      </c>
      <c r="BW3" s="40" t="s">
        <v>499</v>
      </c>
      <c r="BX3" s="40" t="s">
        <v>499</v>
      </c>
      <c r="BY3" s="40" t="s">
        <v>499</v>
      </c>
      <c r="BZ3" s="40" t="s">
        <v>390</v>
      </c>
      <c r="CA3" s="40" t="s">
        <v>390</v>
      </c>
      <c r="CB3" s="40" t="s">
        <v>390</v>
      </c>
      <c r="CC3" s="40" t="s">
        <v>390</v>
      </c>
      <c r="CD3" s="40" t="s">
        <v>390</v>
      </c>
      <c r="CE3" s="40" t="s">
        <v>390</v>
      </c>
      <c r="CF3" s="40" t="s">
        <v>391</v>
      </c>
      <c r="CG3" s="40" t="s">
        <v>391</v>
      </c>
      <c r="CH3" s="40" t="s">
        <v>391</v>
      </c>
      <c r="CI3" s="40" t="s">
        <v>391</v>
      </c>
      <c r="CJ3" s="40" t="s">
        <v>391</v>
      </c>
      <c r="CK3" s="40" t="s">
        <v>391</v>
      </c>
      <c r="CL3" s="40" t="s">
        <v>391</v>
      </c>
      <c r="CM3" s="40" t="s">
        <v>391</v>
      </c>
      <c r="CN3" s="40" t="s">
        <v>392</v>
      </c>
      <c r="CO3" s="40" t="s">
        <v>392</v>
      </c>
      <c r="CP3" s="40" t="s">
        <v>392</v>
      </c>
      <c r="CQ3" s="40" t="s">
        <v>500</v>
      </c>
      <c r="CR3" s="40" t="s">
        <v>500</v>
      </c>
      <c r="CS3" s="40" t="s">
        <v>500</v>
      </c>
      <c r="CT3" s="40" t="s">
        <v>501</v>
      </c>
      <c r="CU3" s="40" t="s">
        <v>501</v>
      </c>
      <c r="CV3" s="40" t="s">
        <v>501</v>
      </c>
      <c r="CW3" s="40" t="s">
        <v>501</v>
      </c>
      <c r="CX3" s="40" t="s">
        <v>393</v>
      </c>
      <c r="CY3" s="40" t="s">
        <v>393</v>
      </c>
      <c r="CZ3" s="40" t="s">
        <v>393</v>
      </c>
      <c r="DA3" s="40" t="s">
        <v>502</v>
      </c>
      <c r="DB3" s="40" t="s">
        <v>502</v>
      </c>
      <c r="DC3" s="40" t="s">
        <v>503</v>
      </c>
      <c r="DD3" s="40" t="s">
        <v>503</v>
      </c>
      <c r="DE3" s="40" t="s">
        <v>503</v>
      </c>
      <c r="DF3" s="40" t="s">
        <v>503</v>
      </c>
      <c r="DG3" s="40" t="s">
        <v>504</v>
      </c>
      <c r="DH3" s="40" t="s">
        <v>504</v>
      </c>
      <c r="DI3" s="40" t="s">
        <v>504</v>
      </c>
      <c r="DJ3" s="40" t="s">
        <v>504</v>
      </c>
      <c r="DK3" s="40" t="s">
        <v>505</v>
      </c>
      <c r="DL3" s="40" t="s">
        <v>505</v>
      </c>
      <c r="DM3" s="40" t="s">
        <v>505</v>
      </c>
      <c r="DN3" s="40" t="s">
        <v>505</v>
      </c>
      <c r="DO3" s="40" t="s">
        <v>520</v>
      </c>
      <c r="DP3" s="40" t="s">
        <v>520</v>
      </c>
      <c r="DQ3" s="40" t="s">
        <v>520</v>
      </c>
      <c r="DR3" s="40" t="s">
        <v>520</v>
      </c>
      <c r="DS3" s="40" t="s">
        <v>520</v>
      </c>
      <c r="DT3" s="40" t="s">
        <v>506</v>
      </c>
      <c r="DU3" s="40" t="s">
        <v>506</v>
      </c>
      <c r="DV3" s="40" t="s">
        <v>506</v>
      </c>
      <c r="DW3" s="40" t="s">
        <v>506</v>
      </c>
      <c r="DX3" s="40" t="s">
        <v>506</v>
      </c>
      <c r="DY3" s="40" t="s">
        <v>491</v>
      </c>
      <c r="DZ3" s="40" t="s">
        <v>491</v>
      </c>
      <c r="EA3" s="40" t="s">
        <v>491</v>
      </c>
      <c r="EB3" s="40" t="s">
        <v>491</v>
      </c>
      <c r="EC3" s="40" t="s">
        <v>491</v>
      </c>
      <c r="ED3" s="40" t="s">
        <v>491</v>
      </c>
      <c r="EE3" s="40" t="s">
        <v>394</v>
      </c>
      <c r="EF3" s="40" t="s">
        <v>394</v>
      </c>
      <c r="EG3" s="40" t="s">
        <v>394</v>
      </c>
      <c r="EH3" s="40" t="s">
        <v>394</v>
      </c>
      <c r="EI3" s="40" t="s">
        <v>394</v>
      </c>
      <c r="EJ3" s="40" t="s">
        <v>492</v>
      </c>
      <c r="EK3" s="40" t="s">
        <v>492</v>
      </c>
      <c r="EL3" s="40" t="s">
        <v>492</v>
      </c>
      <c r="EM3" s="40" t="s">
        <v>492</v>
      </c>
      <c r="EN3" s="40" t="s">
        <v>492</v>
      </c>
    </row>
    <row r="4" spans="1:144">
      <c r="A4" s="42" t="s">
        <v>482</v>
      </c>
      <c r="B4" s="42" t="s">
        <v>80</v>
      </c>
      <c r="C4" s="42" t="s">
        <v>545</v>
      </c>
      <c r="D4" s="30" t="s">
        <v>714</v>
      </c>
      <c r="E4" s="30" t="s">
        <v>715</v>
      </c>
      <c r="F4" s="30" t="s">
        <v>726</v>
      </c>
      <c r="G4" s="30" t="s">
        <v>393</v>
      </c>
      <c r="H4" s="30" t="s">
        <v>716</v>
      </c>
      <c r="I4" s="30" t="s">
        <v>717</v>
      </c>
      <c r="J4" s="28" t="s">
        <v>384</v>
      </c>
      <c r="K4" s="28" t="s">
        <v>385</v>
      </c>
      <c r="L4" s="28" t="s">
        <v>386</v>
      </c>
      <c r="M4" s="28" t="s">
        <v>387</v>
      </c>
      <c r="N4" s="28" t="s">
        <v>496</v>
      </c>
      <c r="O4" s="28" t="s">
        <v>388</v>
      </c>
      <c r="P4" s="28" t="s">
        <v>389</v>
      </c>
      <c r="Q4" s="28" t="s">
        <v>497</v>
      </c>
      <c r="R4" s="28" t="s">
        <v>498</v>
      </c>
      <c r="S4" s="28" t="s">
        <v>499</v>
      </c>
      <c r="T4" s="28" t="s">
        <v>390</v>
      </c>
      <c r="U4" s="28" t="s">
        <v>391</v>
      </c>
      <c r="V4" s="28" t="s">
        <v>392</v>
      </c>
      <c r="W4" s="28" t="s">
        <v>500</v>
      </c>
      <c r="X4" s="28" t="s">
        <v>501</v>
      </c>
      <c r="Y4" s="28" t="s">
        <v>393</v>
      </c>
      <c r="Z4" s="28" t="s">
        <v>502</v>
      </c>
      <c r="AA4" s="28" t="s">
        <v>503</v>
      </c>
      <c r="AB4" s="28" t="s">
        <v>504</v>
      </c>
      <c r="AC4" s="28" t="s">
        <v>505</v>
      </c>
      <c r="AD4" s="28" t="s">
        <v>520</v>
      </c>
      <c r="AE4" s="28" t="s">
        <v>506</v>
      </c>
      <c r="AF4" s="28" t="s">
        <v>491</v>
      </c>
      <c r="AG4" s="28" t="s">
        <v>394</v>
      </c>
      <c r="AH4" s="28" t="s">
        <v>492</v>
      </c>
      <c r="AI4" s="40" t="s">
        <v>395</v>
      </c>
      <c r="AJ4" s="40" t="s">
        <v>396</v>
      </c>
      <c r="AK4" s="40" t="s">
        <v>397</v>
      </c>
      <c r="AL4" s="40" t="s">
        <v>398</v>
      </c>
      <c r="AM4" s="40" t="s">
        <v>399</v>
      </c>
      <c r="AN4" s="40" t="s">
        <v>400</v>
      </c>
      <c r="AO4" s="40" t="s">
        <v>401</v>
      </c>
      <c r="AP4" s="40" t="s">
        <v>402</v>
      </c>
      <c r="AQ4" s="40" t="s">
        <v>403</v>
      </c>
      <c r="AR4" s="40" t="s">
        <v>404</v>
      </c>
      <c r="AS4" s="40" t="s">
        <v>405</v>
      </c>
      <c r="AT4" s="40" t="s">
        <v>406</v>
      </c>
      <c r="AU4" s="40" t="s">
        <v>407</v>
      </c>
      <c r="AV4" s="40" t="s">
        <v>408</v>
      </c>
      <c r="AW4" s="40" t="s">
        <v>409</v>
      </c>
      <c r="AX4" s="40" t="s">
        <v>410</v>
      </c>
      <c r="AY4" s="40" t="s">
        <v>380</v>
      </c>
      <c r="AZ4" s="40" t="s">
        <v>381</v>
      </c>
      <c r="BA4" s="40" t="s">
        <v>382</v>
      </c>
      <c r="BB4" s="40" t="s">
        <v>383</v>
      </c>
      <c r="BC4" s="40" t="s">
        <v>411</v>
      </c>
      <c r="BD4" s="40" t="s">
        <v>412</v>
      </c>
      <c r="BE4" s="40" t="s">
        <v>413</v>
      </c>
      <c r="BF4" s="40" t="s">
        <v>414</v>
      </c>
      <c r="BG4" s="40" t="s">
        <v>415</v>
      </c>
      <c r="BH4" s="40" t="s">
        <v>416</v>
      </c>
      <c r="BI4" s="40" t="s">
        <v>519</v>
      </c>
      <c r="BJ4" s="40" t="s">
        <v>417</v>
      </c>
      <c r="BK4" s="40" t="s">
        <v>418</v>
      </c>
      <c r="BL4" s="40" t="s">
        <v>419</v>
      </c>
      <c r="BM4" s="40" t="s">
        <v>507</v>
      </c>
      <c r="BN4" s="40" t="s">
        <v>420</v>
      </c>
      <c r="BO4" s="40" t="s">
        <v>421</v>
      </c>
      <c r="BP4" s="40" t="s">
        <v>422</v>
      </c>
      <c r="BQ4" s="40" t="s">
        <v>423</v>
      </c>
      <c r="BR4" s="40" t="s">
        <v>424</v>
      </c>
      <c r="BS4" s="40" t="s">
        <v>508</v>
      </c>
      <c r="BT4" s="40" t="s">
        <v>425</v>
      </c>
      <c r="BU4" s="40" t="s">
        <v>426</v>
      </c>
      <c r="BV4" s="40" t="s">
        <v>509</v>
      </c>
      <c r="BW4" s="40" t="s">
        <v>427</v>
      </c>
      <c r="BX4" s="40" t="s">
        <v>428</v>
      </c>
      <c r="BY4" s="40" t="s">
        <v>429</v>
      </c>
      <c r="BZ4" s="40" t="s">
        <v>430</v>
      </c>
      <c r="CA4" s="40" t="s">
        <v>431</v>
      </c>
      <c r="CB4" s="40" t="s">
        <v>432</v>
      </c>
      <c r="CC4" s="40" t="s">
        <v>433</v>
      </c>
      <c r="CD4" s="40" t="s">
        <v>434</v>
      </c>
      <c r="CE4" s="40" t="s">
        <v>435</v>
      </c>
      <c r="CF4" s="40" t="s">
        <v>436</v>
      </c>
      <c r="CG4" s="40" t="s">
        <v>437</v>
      </c>
      <c r="CH4" s="40" t="s">
        <v>438</v>
      </c>
      <c r="CI4" s="40" t="s">
        <v>439</v>
      </c>
      <c r="CJ4" s="40" t="s">
        <v>440</v>
      </c>
      <c r="CK4" s="40" t="s">
        <v>441</v>
      </c>
      <c r="CL4" s="40" t="s">
        <v>442</v>
      </c>
      <c r="CM4" s="40" t="s">
        <v>443</v>
      </c>
      <c r="CN4" s="40" t="s">
        <v>444</v>
      </c>
      <c r="CO4" s="40" t="s">
        <v>484</v>
      </c>
      <c r="CP4" s="40" t="s">
        <v>445</v>
      </c>
      <c r="CQ4" s="40" t="s">
        <v>446</v>
      </c>
      <c r="CR4" s="40" t="s">
        <v>447</v>
      </c>
      <c r="CS4" s="40" t="s">
        <v>448</v>
      </c>
      <c r="CT4" s="40" t="s">
        <v>449</v>
      </c>
      <c r="CU4" s="40" t="s">
        <v>450</v>
      </c>
      <c r="CV4" s="40" t="s">
        <v>510</v>
      </c>
      <c r="CW4" s="40" t="s">
        <v>511</v>
      </c>
      <c r="CX4" s="40" t="s">
        <v>451</v>
      </c>
      <c r="CY4" s="40" t="s">
        <v>533</v>
      </c>
      <c r="CZ4" s="40" t="s">
        <v>535</v>
      </c>
      <c r="DA4" s="40" t="s">
        <v>452</v>
      </c>
      <c r="DB4" s="40" t="s">
        <v>453</v>
      </c>
      <c r="DC4" s="40" t="s">
        <v>454</v>
      </c>
      <c r="DD4" s="40" t="s">
        <v>455</v>
      </c>
      <c r="DE4" s="40" t="s">
        <v>456</v>
      </c>
      <c r="DF4" s="40" t="s">
        <v>457</v>
      </c>
      <c r="DG4" s="40" t="s">
        <v>458</v>
      </c>
      <c r="DH4" s="40" t="s">
        <v>459</v>
      </c>
      <c r="DI4" s="40" t="s">
        <v>460</v>
      </c>
      <c r="DJ4" s="40" t="s">
        <v>461</v>
      </c>
      <c r="DK4" s="40" t="s">
        <v>462</v>
      </c>
      <c r="DL4" s="40" t="s">
        <v>463</v>
      </c>
      <c r="DM4" s="40" t="s">
        <v>464</v>
      </c>
      <c r="DN4" s="40" t="s">
        <v>465</v>
      </c>
      <c r="DO4" s="40" t="s">
        <v>521</v>
      </c>
      <c r="DP4" s="40" t="s">
        <v>522</v>
      </c>
      <c r="DQ4" s="40" t="s">
        <v>523</v>
      </c>
      <c r="DR4" s="40" t="s">
        <v>524</v>
      </c>
      <c r="DS4" s="40" t="s">
        <v>525</v>
      </c>
      <c r="DT4" s="40" t="s">
        <v>466</v>
      </c>
      <c r="DU4" s="40" t="s">
        <v>467</v>
      </c>
      <c r="DV4" s="40" t="s">
        <v>468</v>
      </c>
      <c r="DW4" s="40" t="s">
        <v>469</v>
      </c>
      <c r="DX4" s="40" t="s">
        <v>470</v>
      </c>
      <c r="DY4" s="40" t="s">
        <v>471</v>
      </c>
      <c r="DZ4" s="40" t="s">
        <v>472</v>
      </c>
      <c r="EA4" s="40" t="s">
        <v>473</v>
      </c>
      <c r="EB4" s="40" t="s">
        <v>474</v>
      </c>
      <c r="EC4" s="40" t="s">
        <v>475</v>
      </c>
      <c r="ED4" s="40" t="s">
        <v>476</v>
      </c>
      <c r="EE4" s="40" t="s">
        <v>477</v>
      </c>
      <c r="EF4" s="40" t="s">
        <v>478</v>
      </c>
      <c r="EG4" s="40" t="s">
        <v>479</v>
      </c>
      <c r="EH4" s="40" t="s">
        <v>480</v>
      </c>
      <c r="EI4" s="40" t="s">
        <v>481</v>
      </c>
      <c r="EJ4" s="40" t="s">
        <v>493</v>
      </c>
      <c r="EK4" s="40" t="s">
        <v>494</v>
      </c>
      <c r="EL4" s="40" t="s">
        <v>495</v>
      </c>
      <c r="EM4" s="40" t="s">
        <v>531</v>
      </c>
      <c r="EN4" s="40" t="s">
        <v>532</v>
      </c>
    </row>
    <row r="5" spans="1:144">
      <c r="A5" s="34" t="s">
        <v>214</v>
      </c>
      <c r="B5" s="34" t="s">
        <v>81</v>
      </c>
      <c r="C5" s="26">
        <v>14</v>
      </c>
      <c r="D5" s="26">
        <v>25</v>
      </c>
      <c r="E5" s="26">
        <v>14</v>
      </c>
      <c r="F5" s="26">
        <v>17</v>
      </c>
      <c r="G5" s="26">
        <v>66</v>
      </c>
      <c r="H5" s="26">
        <v>18</v>
      </c>
      <c r="I5" s="26">
        <v>3</v>
      </c>
      <c r="J5" s="26">
        <v>81</v>
      </c>
      <c r="K5" s="26">
        <v>57</v>
      </c>
      <c r="L5" s="26">
        <v>7</v>
      </c>
      <c r="M5" s="26">
        <v>12</v>
      </c>
      <c r="N5" s="26">
        <v>3</v>
      </c>
      <c r="O5" s="26">
        <v>35</v>
      </c>
      <c r="P5" s="26">
        <v>3</v>
      </c>
      <c r="Q5" s="26">
        <v>76</v>
      </c>
      <c r="R5" s="26">
        <v>35</v>
      </c>
      <c r="S5" s="26">
        <v>29</v>
      </c>
      <c r="T5" s="26">
        <v>35</v>
      </c>
      <c r="U5" s="26">
        <v>72</v>
      </c>
      <c r="V5" s="26">
        <v>3</v>
      </c>
      <c r="W5" s="26">
        <v>27</v>
      </c>
      <c r="X5" s="26">
        <v>48</v>
      </c>
      <c r="Y5" s="26">
        <v>66</v>
      </c>
      <c r="Z5" s="26">
        <v>17</v>
      </c>
      <c r="AA5" s="26">
        <v>11</v>
      </c>
      <c r="AB5" s="26">
        <v>30</v>
      </c>
      <c r="AC5" s="26">
        <v>62</v>
      </c>
      <c r="AD5" s="26">
        <v>35</v>
      </c>
      <c r="AE5" s="26">
        <v>47</v>
      </c>
      <c r="AF5" s="26">
        <v>1</v>
      </c>
      <c r="AG5" s="26">
        <v>11</v>
      </c>
      <c r="AH5" s="26">
        <v>4</v>
      </c>
      <c r="AI5" s="26">
        <v>68</v>
      </c>
      <c r="AJ5" s="26">
        <v>82</v>
      </c>
      <c r="AK5" s="26">
        <v>80</v>
      </c>
      <c r="AL5" s="26">
        <v>42</v>
      </c>
      <c r="AM5" s="26">
        <v>68</v>
      </c>
      <c r="AN5" s="26">
        <v>78</v>
      </c>
      <c r="AO5" s="26">
        <v>52</v>
      </c>
      <c r="AP5" s="26">
        <v>32</v>
      </c>
      <c r="AQ5" s="26">
        <v>82</v>
      </c>
      <c r="AR5" s="26">
        <v>46</v>
      </c>
      <c r="AS5" s="26">
        <v>1</v>
      </c>
      <c r="AT5" s="26">
        <v>15</v>
      </c>
      <c r="AU5" s="26">
        <v>7</v>
      </c>
      <c r="AV5" s="26">
        <v>1</v>
      </c>
      <c r="AW5" s="26">
        <v>1</v>
      </c>
      <c r="AX5" s="26">
        <v>1</v>
      </c>
      <c r="AY5" s="26">
        <v>23</v>
      </c>
      <c r="AZ5" s="26">
        <v>12</v>
      </c>
      <c r="BA5" s="26">
        <v>3</v>
      </c>
      <c r="BB5" s="26">
        <v>34</v>
      </c>
      <c r="BC5" s="26">
        <v>2</v>
      </c>
      <c r="BD5" s="26">
        <v>56</v>
      </c>
      <c r="BE5" s="26">
        <v>2</v>
      </c>
      <c r="BF5" s="26">
        <v>1</v>
      </c>
      <c r="BG5" s="26">
        <v>54</v>
      </c>
      <c r="BH5" s="26">
        <v>72</v>
      </c>
      <c r="BI5" s="26">
        <v>1</v>
      </c>
      <c r="BJ5" s="26">
        <v>38</v>
      </c>
      <c r="BK5" s="26">
        <v>9</v>
      </c>
      <c r="BL5" s="26">
        <v>1</v>
      </c>
      <c r="BM5" s="26">
        <v>2</v>
      </c>
      <c r="BN5" s="26">
        <v>6</v>
      </c>
      <c r="BO5" s="26">
        <v>51</v>
      </c>
      <c r="BP5" s="26">
        <v>46</v>
      </c>
      <c r="BQ5" s="26">
        <v>81</v>
      </c>
      <c r="BR5" s="26">
        <v>3</v>
      </c>
      <c r="BS5" s="26">
        <v>50</v>
      </c>
      <c r="BT5" s="26">
        <v>14</v>
      </c>
      <c r="BU5" s="26">
        <v>70</v>
      </c>
      <c r="BV5" s="26">
        <v>26</v>
      </c>
      <c r="BW5" s="26">
        <v>1</v>
      </c>
      <c r="BX5" s="26">
        <v>48</v>
      </c>
      <c r="BY5" s="26">
        <v>46</v>
      </c>
      <c r="BZ5" s="26">
        <v>26</v>
      </c>
      <c r="CA5" s="26">
        <v>55</v>
      </c>
      <c r="CB5" s="26">
        <v>21</v>
      </c>
      <c r="CC5" s="26">
        <v>41</v>
      </c>
      <c r="CD5" s="26">
        <v>58</v>
      </c>
      <c r="CE5" s="26">
        <v>46</v>
      </c>
      <c r="CF5" s="26">
        <v>61</v>
      </c>
      <c r="CG5" s="26">
        <v>55</v>
      </c>
      <c r="CH5" s="26">
        <v>74</v>
      </c>
      <c r="CI5" s="26">
        <v>54</v>
      </c>
      <c r="CJ5" s="26">
        <v>79</v>
      </c>
      <c r="CK5" s="26">
        <v>1</v>
      </c>
      <c r="CL5" s="26">
        <v>76</v>
      </c>
      <c r="CM5" s="26">
        <v>36</v>
      </c>
      <c r="CN5" s="26">
        <v>16</v>
      </c>
      <c r="CO5" s="26">
        <v>35</v>
      </c>
      <c r="CP5" s="26">
        <v>2</v>
      </c>
      <c r="CQ5" s="26">
        <v>60</v>
      </c>
      <c r="CR5" s="26">
        <v>28</v>
      </c>
      <c r="CS5" s="26">
        <v>14</v>
      </c>
      <c r="CT5" s="26">
        <v>44</v>
      </c>
      <c r="CU5" s="26">
        <v>19</v>
      </c>
      <c r="CV5" s="26">
        <v>65</v>
      </c>
      <c r="CW5" s="26">
        <v>68</v>
      </c>
      <c r="CX5" s="26">
        <v>19</v>
      </c>
      <c r="CY5" s="26">
        <v>59</v>
      </c>
      <c r="CZ5" s="26">
        <v>64</v>
      </c>
      <c r="DA5" s="26">
        <v>22</v>
      </c>
      <c r="DB5" s="26">
        <v>12</v>
      </c>
      <c r="DC5" s="26">
        <v>14</v>
      </c>
      <c r="DD5" s="26">
        <v>15</v>
      </c>
      <c r="DE5" s="26">
        <v>9</v>
      </c>
      <c r="DF5" s="26">
        <v>6</v>
      </c>
      <c r="DG5" s="26">
        <v>52</v>
      </c>
      <c r="DH5" s="26">
        <v>28</v>
      </c>
      <c r="DI5" s="26">
        <v>24</v>
      </c>
      <c r="DJ5" s="26">
        <v>20</v>
      </c>
      <c r="DK5" s="26">
        <v>71</v>
      </c>
      <c r="DL5" s="26">
        <v>63</v>
      </c>
      <c r="DM5" s="26">
        <v>15</v>
      </c>
      <c r="DN5" s="26">
        <v>61</v>
      </c>
      <c r="DO5" s="26">
        <v>11</v>
      </c>
      <c r="DP5" s="26">
        <v>68</v>
      </c>
      <c r="DQ5" s="26">
        <v>24</v>
      </c>
      <c r="DR5" s="26">
        <v>41</v>
      </c>
      <c r="DS5" s="26">
        <v>29</v>
      </c>
      <c r="DT5" s="26">
        <v>36</v>
      </c>
      <c r="DU5" s="26">
        <v>34</v>
      </c>
      <c r="DV5" s="26">
        <v>64</v>
      </c>
      <c r="DW5" s="26">
        <v>40</v>
      </c>
      <c r="DX5" s="26">
        <v>35</v>
      </c>
      <c r="DY5" s="26">
        <v>1</v>
      </c>
      <c r="DZ5" s="26">
        <v>1</v>
      </c>
      <c r="EA5" s="26">
        <v>1</v>
      </c>
      <c r="EB5" s="26">
        <v>80</v>
      </c>
      <c r="EC5" s="26">
        <v>1</v>
      </c>
      <c r="ED5" s="26">
        <v>1</v>
      </c>
      <c r="EE5" s="26">
        <v>5</v>
      </c>
      <c r="EF5" s="26">
        <v>11</v>
      </c>
      <c r="EG5" s="26">
        <v>45</v>
      </c>
      <c r="EH5" s="26">
        <v>53</v>
      </c>
      <c r="EI5" s="26">
        <v>5</v>
      </c>
      <c r="EJ5" s="26">
        <v>1</v>
      </c>
      <c r="EK5" s="26">
        <v>1</v>
      </c>
      <c r="EL5" s="26">
        <v>5</v>
      </c>
      <c r="EM5" s="26">
        <v>22</v>
      </c>
      <c r="EN5" s="26">
        <v>66</v>
      </c>
    </row>
    <row r="6" spans="1:144">
      <c r="A6" s="34" t="s">
        <v>233</v>
      </c>
      <c r="B6" s="34" t="s">
        <v>82</v>
      </c>
      <c r="C6" s="26">
        <v>5</v>
      </c>
      <c r="D6" s="26">
        <v>1</v>
      </c>
      <c r="E6" s="26">
        <v>10</v>
      </c>
      <c r="F6" s="26">
        <v>9</v>
      </c>
      <c r="G6" s="26">
        <v>8</v>
      </c>
      <c r="H6" s="26">
        <v>11</v>
      </c>
      <c r="I6" s="26">
        <v>18</v>
      </c>
      <c r="J6" s="26">
        <v>26</v>
      </c>
      <c r="K6" s="26">
        <v>2</v>
      </c>
      <c r="L6" s="26">
        <v>10</v>
      </c>
      <c r="M6" s="26">
        <v>22</v>
      </c>
      <c r="N6" s="26">
        <v>1</v>
      </c>
      <c r="O6" s="26">
        <v>8</v>
      </c>
      <c r="P6" s="26">
        <v>15</v>
      </c>
      <c r="Q6" s="26">
        <v>62</v>
      </c>
      <c r="R6" s="26">
        <v>25</v>
      </c>
      <c r="S6" s="26">
        <v>2</v>
      </c>
      <c r="T6" s="26">
        <v>49</v>
      </c>
      <c r="U6" s="26">
        <v>58</v>
      </c>
      <c r="V6" s="26">
        <v>7</v>
      </c>
      <c r="W6" s="26">
        <v>25</v>
      </c>
      <c r="X6" s="26">
        <v>5</v>
      </c>
      <c r="Y6" s="26">
        <v>8</v>
      </c>
      <c r="Z6" s="26">
        <v>19</v>
      </c>
      <c r="AA6" s="26">
        <v>74</v>
      </c>
      <c r="AB6" s="26">
        <v>17</v>
      </c>
      <c r="AC6" s="26">
        <v>17</v>
      </c>
      <c r="AD6" s="26">
        <v>12</v>
      </c>
      <c r="AE6" s="26">
        <v>13</v>
      </c>
      <c r="AF6" s="26">
        <v>1</v>
      </c>
      <c r="AG6" s="26">
        <v>28</v>
      </c>
      <c r="AH6" s="26">
        <v>14</v>
      </c>
      <c r="AI6" s="26">
        <v>36</v>
      </c>
      <c r="AJ6" s="26">
        <v>42</v>
      </c>
      <c r="AK6" s="26">
        <v>46</v>
      </c>
      <c r="AL6" s="26">
        <v>21</v>
      </c>
      <c r="AM6" s="26">
        <v>17</v>
      </c>
      <c r="AN6" s="26">
        <v>74</v>
      </c>
      <c r="AO6" s="26">
        <v>30</v>
      </c>
      <c r="AP6" s="26">
        <v>19</v>
      </c>
      <c r="AQ6" s="26">
        <v>21</v>
      </c>
      <c r="AR6" s="26">
        <v>5</v>
      </c>
      <c r="AS6" s="26">
        <v>1</v>
      </c>
      <c r="AT6" s="26">
        <v>19</v>
      </c>
      <c r="AU6" s="26">
        <v>15</v>
      </c>
      <c r="AV6" s="26">
        <v>1</v>
      </c>
      <c r="AW6" s="26">
        <v>1</v>
      </c>
      <c r="AX6" s="26">
        <v>1</v>
      </c>
      <c r="AY6" s="26">
        <v>38</v>
      </c>
      <c r="AZ6" s="26">
        <v>38</v>
      </c>
      <c r="BA6" s="26">
        <v>5</v>
      </c>
      <c r="BB6" s="26">
        <v>38</v>
      </c>
      <c r="BC6" s="26">
        <v>3</v>
      </c>
      <c r="BD6" s="26">
        <v>4</v>
      </c>
      <c r="BE6" s="26">
        <v>1</v>
      </c>
      <c r="BF6" s="26">
        <v>1</v>
      </c>
      <c r="BG6" s="26">
        <v>1</v>
      </c>
      <c r="BH6" s="26">
        <v>43</v>
      </c>
      <c r="BI6" s="26">
        <v>1</v>
      </c>
      <c r="BJ6" s="26">
        <v>5</v>
      </c>
      <c r="BK6" s="26">
        <v>10</v>
      </c>
      <c r="BL6" s="26">
        <v>41</v>
      </c>
      <c r="BM6" s="26">
        <v>9</v>
      </c>
      <c r="BN6" s="26">
        <v>4</v>
      </c>
      <c r="BO6" s="26">
        <v>43</v>
      </c>
      <c r="BP6" s="26">
        <v>74</v>
      </c>
      <c r="BQ6" s="26">
        <v>70</v>
      </c>
      <c r="BR6" s="26">
        <v>36</v>
      </c>
      <c r="BS6" s="26">
        <v>35</v>
      </c>
      <c r="BT6" s="26">
        <v>5</v>
      </c>
      <c r="BU6" s="26">
        <v>43</v>
      </c>
      <c r="BV6" s="26">
        <v>7</v>
      </c>
      <c r="BW6" s="26">
        <v>1</v>
      </c>
      <c r="BX6" s="26">
        <v>1</v>
      </c>
      <c r="BY6" s="26">
        <v>3</v>
      </c>
      <c r="BZ6" s="26">
        <v>22</v>
      </c>
      <c r="CA6" s="26">
        <v>38</v>
      </c>
      <c r="CB6" s="26">
        <v>55</v>
      </c>
      <c r="CC6" s="26">
        <v>35</v>
      </c>
      <c r="CD6" s="26">
        <v>70</v>
      </c>
      <c r="CE6" s="26">
        <v>44</v>
      </c>
      <c r="CF6" s="26">
        <v>68</v>
      </c>
      <c r="CG6" s="26">
        <v>27</v>
      </c>
      <c r="CH6" s="26">
        <v>22</v>
      </c>
      <c r="CI6" s="26">
        <v>79</v>
      </c>
      <c r="CJ6" s="26">
        <v>33</v>
      </c>
      <c r="CK6" s="26">
        <v>67</v>
      </c>
      <c r="CL6" s="26">
        <v>70</v>
      </c>
      <c r="CM6" s="26">
        <v>48</v>
      </c>
      <c r="CN6" s="26">
        <v>8</v>
      </c>
      <c r="CO6" s="26">
        <v>64</v>
      </c>
      <c r="CP6" s="26">
        <v>3</v>
      </c>
      <c r="CQ6" s="26">
        <v>71</v>
      </c>
      <c r="CR6" s="26">
        <v>14</v>
      </c>
      <c r="CS6" s="26">
        <v>12</v>
      </c>
      <c r="CT6" s="26">
        <v>30</v>
      </c>
      <c r="CU6" s="26">
        <v>6</v>
      </c>
      <c r="CV6" s="26">
        <v>33</v>
      </c>
      <c r="CW6" s="26">
        <v>61</v>
      </c>
      <c r="CX6" s="26">
        <v>41</v>
      </c>
      <c r="CY6" s="26">
        <v>19</v>
      </c>
      <c r="CZ6" s="26">
        <v>6</v>
      </c>
      <c r="DA6" s="26">
        <v>17</v>
      </c>
      <c r="DB6" s="26">
        <v>17</v>
      </c>
      <c r="DC6" s="26">
        <v>72</v>
      </c>
      <c r="DD6" s="26">
        <v>59</v>
      </c>
      <c r="DE6" s="26">
        <v>35</v>
      </c>
      <c r="DF6" s="26">
        <v>68</v>
      </c>
      <c r="DG6" s="26">
        <v>25</v>
      </c>
      <c r="DH6" s="26">
        <v>22</v>
      </c>
      <c r="DI6" s="26">
        <v>8</v>
      </c>
      <c r="DJ6" s="26">
        <v>15</v>
      </c>
      <c r="DK6" s="26">
        <v>24</v>
      </c>
      <c r="DL6" s="26">
        <v>28</v>
      </c>
      <c r="DM6" s="26">
        <v>5</v>
      </c>
      <c r="DN6" s="26">
        <v>63</v>
      </c>
      <c r="DO6" s="26">
        <v>21</v>
      </c>
      <c r="DP6" s="26">
        <v>30</v>
      </c>
      <c r="DQ6" s="26">
        <v>1</v>
      </c>
      <c r="DR6" s="26">
        <v>7</v>
      </c>
      <c r="DS6" s="26">
        <v>19</v>
      </c>
      <c r="DT6" s="26">
        <v>17</v>
      </c>
      <c r="DU6" s="26">
        <v>38</v>
      </c>
      <c r="DV6" s="26">
        <v>1</v>
      </c>
      <c r="DW6" s="26">
        <v>53</v>
      </c>
      <c r="DX6" s="26">
        <v>12</v>
      </c>
      <c r="DY6" s="26">
        <v>1</v>
      </c>
      <c r="DZ6" s="26">
        <v>1</v>
      </c>
      <c r="EA6" s="26">
        <v>1</v>
      </c>
      <c r="EB6" s="26">
        <v>80</v>
      </c>
      <c r="EC6" s="26">
        <v>1</v>
      </c>
      <c r="ED6" s="26">
        <v>1</v>
      </c>
      <c r="EE6" s="26">
        <v>10</v>
      </c>
      <c r="EF6" s="26">
        <v>36</v>
      </c>
      <c r="EG6" s="26">
        <v>61</v>
      </c>
      <c r="EH6" s="26">
        <v>53</v>
      </c>
      <c r="EI6" s="26">
        <v>30</v>
      </c>
      <c r="EJ6" s="26">
        <v>4</v>
      </c>
      <c r="EK6" s="26">
        <v>8</v>
      </c>
      <c r="EL6" s="26">
        <v>72</v>
      </c>
      <c r="EM6" s="26">
        <v>22</v>
      </c>
      <c r="EN6" s="26">
        <v>66</v>
      </c>
    </row>
    <row r="7" spans="1:144">
      <c r="A7" s="34" t="s">
        <v>230</v>
      </c>
      <c r="B7" s="34" t="s">
        <v>16</v>
      </c>
      <c r="C7" s="26">
        <v>29</v>
      </c>
      <c r="D7" s="26">
        <v>6</v>
      </c>
      <c r="E7" s="26">
        <v>36</v>
      </c>
      <c r="F7" s="26">
        <v>21</v>
      </c>
      <c r="G7" s="26">
        <v>52</v>
      </c>
      <c r="H7" s="26">
        <v>47</v>
      </c>
      <c r="I7" s="26">
        <v>33</v>
      </c>
      <c r="J7" s="26">
        <v>31</v>
      </c>
      <c r="K7" s="26">
        <v>5</v>
      </c>
      <c r="L7" s="26">
        <v>30</v>
      </c>
      <c r="M7" s="26">
        <v>1</v>
      </c>
      <c r="N7" s="26">
        <v>38</v>
      </c>
      <c r="O7" s="26">
        <v>30</v>
      </c>
      <c r="P7" s="26">
        <v>63</v>
      </c>
      <c r="Q7" s="26">
        <v>51</v>
      </c>
      <c r="R7" s="26">
        <v>10</v>
      </c>
      <c r="S7" s="26">
        <v>39</v>
      </c>
      <c r="T7" s="26">
        <v>28</v>
      </c>
      <c r="U7" s="26">
        <v>71</v>
      </c>
      <c r="V7" s="26">
        <v>13</v>
      </c>
      <c r="W7" s="26">
        <v>17</v>
      </c>
      <c r="X7" s="26">
        <v>55</v>
      </c>
      <c r="Y7" s="26">
        <v>52</v>
      </c>
      <c r="Z7" s="26">
        <v>25</v>
      </c>
      <c r="AA7" s="26">
        <v>34</v>
      </c>
      <c r="AB7" s="26">
        <v>51</v>
      </c>
      <c r="AC7" s="26">
        <v>74</v>
      </c>
      <c r="AD7" s="26">
        <v>38</v>
      </c>
      <c r="AE7" s="26">
        <v>35</v>
      </c>
      <c r="AF7" s="26">
        <v>23</v>
      </c>
      <c r="AG7" s="26">
        <v>47</v>
      </c>
      <c r="AH7" s="26">
        <v>29</v>
      </c>
      <c r="AI7" s="26">
        <v>56</v>
      </c>
      <c r="AJ7" s="26">
        <v>62</v>
      </c>
      <c r="AK7" s="26">
        <v>18</v>
      </c>
      <c r="AL7" s="26">
        <v>5</v>
      </c>
      <c r="AM7" s="26">
        <v>38</v>
      </c>
      <c r="AN7" s="26">
        <v>64</v>
      </c>
      <c r="AO7" s="26">
        <v>48</v>
      </c>
      <c r="AP7" s="26">
        <v>21</v>
      </c>
      <c r="AQ7" s="26">
        <v>1</v>
      </c>
      <c r="AR7" s="26">
        <v>20</v>
      </c>
      <c r="AS7" s="26">
        <v>1</v>
      </c>
      <c r="AT7" s="26">
        <v>38</v>
      </c>
      <c r="AU7" s="26">
        <v>58</v>
      </c>
      <c r="AV7" s="26">
        <v>1</v>
      </c>
      <c r="AW7" s="26">
        <v>50</v>
      </c>
      <c r="AX7" s="26">
        <v>1</v>
      </c>
      <c r="AY7" s="26">
        <v>8</v>
      </c>
      <c r="AZ7" s="26">
        <v>1</v>
      </c>
      <c r="BA7" s="26">
        <v>1</v>
      </c>
      <c r="BB7" s="26">
        <v>10</v>
      </c>
      <c r="BC7" s="26">
        <v>45</v>
      </c>
      <c r="BD7" s="26">
        <v>81</v>
      </c>
      <c r="BE7" s="26">
        <v>15</v>
      </c>
      <c r="BF7" s="26">
        <v>1</v>
      </c>
      <c r="BG7" s="26">
        <v>56</v>
      </c>
      <c r="BH7" s="26">
        <v>66</v>
      </c>
      <c r="BI7" s="26">
        <v>1</v>
      </c>
      <c r="BJ7" s="26">
        <v>44</v>
      </c>
      <c r="BK7" s="26">
        <v>36</v>
      </c>
      <c r="BL7" s="26">
        <v>41</v>
      </c>
      <c r="BM7" s="26">
        <v>32</v>
      </c>
      <c r="BN7" s="26">
        <v>17</v>
      </c>
      <c r="BO7" s="26">
        <v>57</v>
      </c>
      <c r="BP7" s="26">
        <v>13</v>
      </c>
      <c r="BQ7" s="26">
        <v>72</v>
      </c>
      <c r="BR7" s="26">
        <v>19</v>
      </c>
      <c r="BS7" s="26">
        <v>26</v>
      </c>
      <c r="BT7" s="26">
        <v>12</v>
      </c>
      <c r="BU7" s="26">
        <v>32</v>
      </c>
      <c r="BV7" s="26">
        <v>15</v>
      </c>
      <c r="BW7" s="26">
        <v>1</v>
      </c>
      <c r="BX7" s="26">
        <v>1</v>
      </c>
      <c r="BY7" s="26">
        <v>72</v>
      </c>
      <c r="BZ7" s="26">
        <v>29</v>
      </c>
      <c r="CA7" s="26">
        <v>59</v>
      </c>
      <c r="CB7" s="26">
        <v>7</v>
      </c>
      <c r="CC7" s="26">
        <v>34</v>
      </c>
      <c r="CD7" s="26">
        <v>62</v>
      </c>
      <c r="CE7" s="26">
        <v>33</v>
      </c>
      <c r="CF7" s="26">
        <v>56</v>
      </c>
      <c r="CG7" s="26">
        <v>57</v>
      </c>
      <c r="CH7" s="26">
        <v>75</v>
      </c>
      <c r="CI7" s="26">
        <v>40</v>
      </c>
      <c r="CJ7" s="26">
        <v>75</v>
      </c>
      <c r="CK7" s="26">
        <v>1</v>
      </c>
      <c r="CL7" s="26">
        <v>81</v>
      </c>
      <c r="CM7" s="26">
        <v>25</v>
      </c>
      <c r="CN7" s="26">
        <v>23</v>
      </c>
      <c r="CO7" s="26">
        <v>43</v>
      </c>
      <c r="CP7" s="26">
        <v>6</v>
      </c>
      <c r="CQ7" s="26">
        <v>43</v>
      </c>
      <c r="CR7" s="26">
        <v>20</v>
      </c>
      <c r="CS7" s="26">
        <v>18</v>
      </c>
      <c r="CT7" s="26">
        <v>47</v>
      </c>
      <c r="CU7" s="26">
        <v>18</v>
      </c>
      <c r="CV7" s="26">
        <v>78</v>
      </c>
      <c r="CW7" s="26">
        <v>53</v>
      </c>
      <c r="CX7" s="26">
        <v>55</v>
      </c>
      <c r="CY7" s="26">
        <v>56</v>
      </c>
      <c r="CZ7" s="26">
        <v>40</v>
      </c>
      <c r="DA7" s="26">
        <v>27</v>
      </c>
      <c r="DB7" s="26">
        <v>25</v>
      </c>
      <c r="DC7" s="26">
        <v>38</v>
      </c>
      <c r="DD7" s="26">
        <v>56</v>
      </c>
      <c r="DE7" s="26">
        <v>25</v>
      </c>
      <c r="DF7" s="26">
        <v>32</v>
      </c>
      <c r="DG7" s="26">
        <v>58</v>
      </c>
      <c r="DH7" s="26">
        <v>44</v>
      </c>
      <c r="DI7" s="26">
        <v>50</v>
      </c>
      <c r="DJ7" s="26">
        <v>35</v>
      </c>
      <c r="DK7" s="26">
        <v>74</v>
      </c>
      <c r="DL7" s="26">
        <v>79</v>
      </c>
      <c r="DM7" s="26">
        <v>48</v>
      </c>
      <c r="DN7" s="26">
        <v>33</v>
      </c>
      <c r="DO7" s="26">
        <v>36</v>
      </c>
      <c r="DP7" s="26">
        <v>57</v>
      </c>
      <c r="DQ7" s="26">
        <v>20</v>
      </c>
      <c r="DR7" s="26">
        <v>13</v>
      </c>
      <c r="DS7" s="26">
        <v>46</v>
      </c>
      <c r="DT7" s="26">
        <v>31</v>
      </c>
      <c r="DU7" s="26">
        <v>36</v>
      </c>
      <c r="DV7" s="26">
        <v>50</v>
      </c>
      <c r="DW7" s="26">
        <v>43</v>
      </c>
      <c r="DX7" s="26">
        <v>32</v>
      </c>
      <c r="DY7" s="26">
        <v>20</v>
      </c>
      <c r="DZ7" s="26">
        <v>1</v>
      </c>
      <c r="EA7" s="26">
        <v>25</v>
      </c>
      <c r="EB7" s="26">
        <v>61</v>
      </c>
      <c r="EC7" s="26">
        <v>1</v>
      </c>
      <c r="ED7" s="26">
        <v>1</v>
      </c>
      <c r="EE7" s="26">
        <v>24</v>
      </c>
      <c r="EF7" s="26">
        <v>33</v>
      </c>
      <c r="EG7" s="26">
        <v>46</v>
      </c>
      <c r="EH7" s="26">
        <v>46</v>
      </c>
      <c r="EI7" s="26">
        <v>34</v>
      </c>
      <c r="EJ7" s="26">
        <v>18</v>
      </c>
      <c r="EK7" s="26">
        <v>3</v>
      </c>
      <c r="EL7" s="26">
        <v>20</v>
      </c>
      <c r="EM7" s="26">
        <v>36</v>
      </c>
      <c r="EN7" s="26">
        <v>77</v>
      </c>
    </row>
    <row r="8" spans="1:144">
      <c r="A8" s="34" t="s">
        <v>269</v>
      </c>
      <c r="B8" s="34" t="s">
        <v>55</v>
      </c>
      <c r="C8" s="26">
        <v>37</v>
      </c>
      <c r="D8" s="26">
        <v>67</v>
      </c>
      <c r="E8" s="26">
        <v>64</v>
      </c>
      <c r="F8" s="26">
        <v>30</v>
      </c>
      <c r="G8" s="26">
        <v>6</v>
      </c>
      <c r="H8" s="26">
        <v>19</v>
      </c>
      <c r="I8" s="26">
        <v>67</v>
      </c>
      <c r="J8" s="26">
        <v>18</v>
      </c>
      <c r="K8" s="26">
        <v>37</v>
      </c>
      <c r="L8" s="26">
        <v>79</v>
      </c>
      <c r="M8" s="26">
        <v>33</v>
      </c>
      <c r="N8" s="26">
        <v>68</v>
      </c>
      <c r="O8" s="26">
        <v>73</v>
      </c>
      <c r="P8" s="26">
        <v>77</v>
      </c>
      <c r="Q8" s="26">
        <v>39</v>
      </c>
      <c r="R8" s="26">
        <v>49</v>
      </c>
      <c r="S8" s="26">
        <v>61</v>
      </c>
      <c r="T8" s="26">
        <v>25</v>
      </c>
      <c r="U8" s="26">
        <v>4</v>
      </c>
      <c r="V8" s="26">
        <v>27</v>
      </c>
      <c r="W8" s="26">
        <v>58</v>
      </c>
      <c r="X8" s="26">
        <v>47</v>
      </c>
      <c r="Y8" s="26">
        <v>6</v>
      </c>
      <c r="Z8" s="26">
        <v>18</v>
      </c>
      <c r="AA8" s="26">
        <v>20</v>
      </c>
      <c r="AB8" s="26">
        <v>24</v>
      </c>
      <c r="AC8" s="26">
        <v>5</v>
      </c>
      <c r="AD8" s="26">
        <v>64</v>
      </c>
      <c r="AE8" s="26">
        <v>51</v>
      </c>
      <c r="AF8" s="26">
        <v>67</v>
      </c>
      <c r="AG8" s="26">
        <v>53</v>
      </c>
      <c r="AH8" s="26">
        <v>68</v>
      </c>
      <c r="AI8" s="26">
        <v>1</v>
      </c>
      <c r="AJ8" s="26">
        <v>21</v>
      </c>
      <c r="AK8" s="26">
        <v>41</v>
      </c>
      <c r="AL8" s="26">
        <v>35</v>
      </c>
      <c r="AM8" s="26">
        <v>39</v>
      </c>
      <c r="AN8" s="26">
        <v>50</v>
      </c>
      <c r="AO8" s="26">
        <v>19</v>
      </c>
      <c r="AP8" s="26">
        <v>51</v>
      </c>
      <c r="AQ8" s="26">
        <v>50</v>
      </c>
      <c r="AR8" s="26">
        <v>34</v>
      </c>
      <c r="AS8" s="26">
        <v>30</v>
      </c>
      <c r="AT8" s="26">
        <v>75</v>
      </c>
      <c r="AU8" s="26">
        <v>75</v>
      </c>
      <c r="AV8" s="26">
        <v>64</v>
      </c>
      <c r="AW8" s="26">
        <v>72</v>
      </c>
      <c r="AX8" s="26">
        <v>69</v>
      </c>
      <c r="AY8" s="26">
        <v>34</v>
      </c>
      <c r="AZ8" s="26">
        <v>21</v>
      </c>
      <c r="BA8" s="26">
        <v>18</v>
      </c>
      <c r="BB8" s="26">
        <v>14</v>
      </c>
      <c r="BC8" s="26">
        <v>70</v>
      </c>
      <c r="BD8" s="26">
        <v>47</v>
      </c>
      <c r="BE8" s="26">
        <v>53</v>
      </c>
      <c r="BF8" s="26">
        <v>77</v>
      </c>
      <c r="BG8" s="26">
        <v>9</v>
      </c>
      <c r="BH8" s="26">
        <v>20</v>
      </c>
      <c r="BI8" s="26">
        <v>56</v>
      </c>
      <c r="BJ8" s="26">
        <v>61</v>
      </c>
      <c r="BK8" s="26">
        <v>50</v>
      </c>
      <c r="BL8" s="26">
        <v>41</v>
      </c>
      <c r="BM8" s="26">
        <v>62</v>
      </c>
      <c r="BN8" s="26">
        <v>42</v>
      </c>
      <c r="BO8" s="26">
        <v>28</v>
      </c>
      <c r="BP8" s="26">
        <v>60</v>
      </c>
      <c r="BQ8" s="26">
        <v>30</v>
      </c>
      <c r="BR8" s="26">
        <v>32</v>
      </c>
      <c r="BS8" s="26">
        <v>25</v>
      </c>
      <c r="BT8" s="26">
        <v>44</v>
      </c>
      <c r="BU8" s="26">
        <v>38</v>
      </c>
      <c r="BV8" s="26">
        <v>70</v>
      </c>
      <c r="BW8" s="26">
        <v>63</v>
      </c>
      <c r="BX8" s="26">
        <v>1</v>
      </c>
      <c r="BY8" s="26">
        <v>79</v>
      </c>
      <c r="BZ8" s="26">
        <v>56</v>
      </c>
      <c r="CA8" s="26">
        <v>45</v>
      </c>
      <c r="CB8" s="26">
        <v>47</v>
      </c>
      <c r="CC8" s="26">
        <v>62</v>
      </c>
      <c r="CD8" s="26">
        <v>13</v>
      </c>
      <c r="CE8" s="26">
        <v>3</v>
      </c>
      <c r="CF8" s="26">
        <v>41</v>
      </c>
      <c r="CG8" s="26">
        <v>1</v>
      </c>
      <c r="CH8" s="26">
        <v>49</v>
      </c>
      <c r="CI8" s="26">
        <v>2</v>
      </c>
      <c r="CJ8" s="26">
        <v>63</v>
      </c>
      <c r="CK8" s="26">
        <v>1</v>
      </c>
      <c r="CL8" s="26">
        <v>39</v>
      </c>
      <c r="CM8" s="26">
        <v>1</v>
      </c>
      <c r="CN8" s="26">
        <v>30</v>
      </c>
      <c r="CO8" s="26">
        <v>18</v>
      </c>
      <c r="CP8" s="26">
        <v>53</v>
      </c>
      <c r="CQ8" s="26">
        <v>54</v>
      </c>
      <c r="CR8" s="26">
        <v>40</v>
      </c>
      <c r="CS8" s="26">
        <v>77</v>
      </c>
      <c r="CT8" s="26">
        <v>62</v>
      </c>
      <c r="CU8" s="26">
        <v>55</v>
      </c>
      <c r="CV8" s="26">
        <v>24</v>
      </c>
      <c r="CW8" s="26">
        <v>19</v>
      </c>
      <c r="CX8" s="26">
        <v>7</v>
      </c>
      <c r="CY8" s="26">
        <v>8</v>
      </c>
      <c r="CZ8" s="26">
        <v>15</v>
      </c>
      <c r="DA8" s="26">
        <v>9</v>
      </c>
      <c r="DB8" s="26">
        <v>23</v>
      </c>
      <c r="DC8" s="26">
        <v>17</v>
      </c>
      <c r="DD8" s="26">
        <v>32</v>
      </c>
      <c r="DE8" s="26">
        <v>19</v>
      </c>
      <c r="DF8" s="26">
        <v>17</v>
      </c>
      <c r="DG8" s="26">
        <v>30</v>
      </c>
      <c r="DH8" s="26">
        <v>19</v>
      </c>
      <c r="DI8" s="26">
        <v>22</v>
      </c>
      <c r="DJ8" s="26">
        <v>30</v>
      </c>
      <c r="DK8" s="26">
        <v>9</v>
      </c>
      <c r="DL8" s="26">
        <v>17</v>
      </c>
      <c r="DM8" s="26">
        <v>48</v>
      </c>
      <c r="DN8" s="26">
        <v>4</v>
      </c>
      <c r="DO8" s="26">
        <v>37</v>
      </c>
      <c r="DP8" s="26">
        <v>72</v>
      </c>
      <c r="DQ8" s="26">
        <v>61</v>
      </c>
      <c r="DR8" s="26">
        <v>71</v>
      </c>
      <c r="DS8" s="26">
        <v>30</v>
      </c>
      <c r="DT8" s="26">
        <v>60</v>
      </c>
      <c r="DU8" s="26">
        <v>32</v>
      </c>
      <c r="DV8" s="26">
        <v>40</v>
      </c>
      <c r="DW8" s="26">
        <v>52</v>
      </c>
      <c r="DX8" s="26">
        <v>58</v>
      </c>
      <c r="DY8" s="26">
        <v>63</v>
      </c>
      <c r="DZ8" s="26">
        <v>64</v>
      </c>
      <c r="EA8" s="26">
        <v>62</v>
      </c>
      <c r="EB8" s="26">
        <v>20</v>
      </c>
      <c r="EC8" s="26">
        <v>66</v>
      </c>
      <c r="ED8" s="26">
        <v>67</v>
      </c>
      <c r="EE8" s="26">
        <v>64</v>
      </c>
      <c r="EF8" s="26">
        <v>39</v>
      </c>
      <c r="EG8" s="26">
        <v>34</v>
      </c>
      <c r="EH8" s="26">
        <v>37</v>
      </c>
      <c r="EI8" s="26">
        <v>14</v>
      </c>
      <c r="EJ8" s="26">
        <v>52</v>
      </c>
      <c r="EK8" s="26">
        <v>53</v>
      </c>
      <c r="EL8" s="26">
        <v>70</v>
      </c>
      <c r="EM8" s="26">
        <v>48</v>
      </c>
      <c r="EN8" s="26">
        <v>26</v>
      </c>
    </row>
    <row r="9" spans="1:144">
      <c r="A9" s="34" t="s">
        <v>284</v>
      </c>
      <c r="B9" s="34" t="s">
        <v>83</v>
      </c>
      <c r="C9" s="26">
        <v>54</v>
      </c>
      <c r="D9" s="26">
        <v>43</v>
      </c>
      <c r="E9" s="26">
        <v>46</v>
      </c>
      <c r="F9" s="26">
        <v>14</v>
      </c>
      <c r="G9" s="26">
        <v>59</v>
      </c>
      <c r="H9" s="26">
        <v>56</v>
      </c>
      <c r="I9" s="26">
        <v>74</v>
      </c>
      <c r="J9" s="26">
        <v>7</v>
      </c>
      <c r="K9" s="26">
        <v>24</v>
      </c>
      <c r="L9" s="26">
        <v>50</v>
      </c>
      <c r="M9" s="26">
        <v>37</v>
      </c>
      <c r="N9" s="26">
        <v>47</v>
      </c>
      <c r="O9" s="26">
        <v>76</v>
      </c>
      <c r="P9" s="26">
        <v>59</v>
      </c>
      <c r="Q9" s="26">
        <v>55</v>
      </c>
      <c r="R9" s="26">
        <v>47</v>
      </c>
      <c r="S9" s="26">
        <v>30</v>
      </c>
      <c r="T9" s="26">
        <v>15</v>
      </c>
      <c r="U9" s="26">
        <v>53</v>
      </c>
      <c r="V9" s="26">
        <v>17</v>
      </c>
      <c r="W9" s="26">
        <v>33</v>
      </c>
      <c r="X9" s="26">
        <v>11</v>
      </c>
      <c r="Y9" s="26">
        <v>59</v>
      </c>
      <c r="Z9" s="26">
        <v>52</v>
      </c>
      <c r="AA9" s="26">
        <v>77</v>
      </c>
      <c r="AB9" s="26">
        <v>53</v>
      </c>
      <c r="AC9" s="26">
        <v>35</v>
      </c>
      <c r="AD9" s="26">
        <v>58</v>
      </c>
      <c r="AE9" s="26">
        <v>41</v>
      </c>
      <c r="AF9" s="26">
        <v>70</v>
      </c>
      <c r="AG9" s="26">
        <v>50</v>
      </c>
      <c r="AH9" s="26">
        <v>80</v>
      </c>
      <c r="AI9" s="26">
        <v>1</v>
      </c>
      <c r="AJ9" s="26">
        <v>6</v>
      </c>
      <c r="AK9" s="26">
        <v>42</v>
      </c>
      <c r="AL9" s="26">
        <v>19</v>
      </c>
      <c r="AM9" s="26">
        <v>9</v>
      </c>
      <c r="AN9" s="26">
        <v>18</v>
      </c>
      <c r="AO9" s="26">
        <v>55</v>
      </c>
      <c r="AP9" s="26">
        <v>26</v>
      </c>
      <c r="AQ9" s="26">
        <v>48</v>
      </c>
      <c r="AR9" s="26">
        <v>29</v>
      </c>
      <c r="AS9" s="26">
        <v>1</v>
      </c>
      <c r="AT9" s="26">
        <v>61</v>
      </c>
      <c r="AU9" s="26">
        <v>36</v>
      </c>
      <c r="AV9" s="26">
        <v>51</v>
      </c>
      <c r="AW9" s="26">
        <v>41</v>
      </c>
      <c r="AX9" s="26">
        <v>1</v>
      </c>
      <c r="AY9" s="26">
        <v>47</v>
      </c>
      <c r="AZ9" s="26">
        <v>22</v>
      </c>
      <c r="BA9" s="26">
        <v>64</v>
      </c>
      <c r="BB9" s="26">
        <v>23</v>
      </c>
      <c r="BC9" s="26">
        <v>60</v>
      </c>
      <c r="BD9" s="26">
        <v>14</v>
      </c>
      <c r="BE9" s="26">
        <v>61</v>
      </c>
      <c r="BF9" s="26">
        <v>65</v>
      </c>
      <c r="BG9" s="26">
        <v>27</v>
      </c>
      <c r="BH9" s="26">
        <v>43</v>
      </c>
      <c r="BI9" s="26">
        <v>56</v>
      </c>
      <c r="BJ9" s="26">
        <v>19</v>
      </c>
      <c r="BK9" s="26">
        <v>44</v>
      </c>
      <c r="BL9" s="26">
        <v>41</v>
      </c>
      <c r="BM9" s="26">
        <v>47</v>
      </c>
      <c r="BN9" s="26">
        <v>56</v>
      </c>
      <c r="BO9" s="26">
        <v>16</v>
      </c>
      <c r="BP9" s="26">
        <v>77</v>
      </c>
      <c r="BQ9" s="26">
        <v>2</v>
      </c>
      <c r="BR9" s="26">
        <v>45</v>
      </c>
      <c r="BS9" s="26">
        <v>44</v>
      </c>
      <c r="BT9" s="26">
        <v>40</v>
      </c>
      <c r="BU9" s="26">
        <v>56</v>
      </c>
      <c r="BV9" s="26">
        <v>58</v>
      </c>
      <c r="BW9" s="26">
        <v>56</v>
      </c>
      <c r="BX9" s="26">
        <v>59</v>
      </c>
      <c r="BY9" s="26">
        <v>11</v>
      </c>
      <c r="BZ9" s="26">
        <v>79</v>
      </c>
      <c r="CA9" s="26">
        <v>10</v>
      </c>
      <c r="CB9" s="26">
        <v>1</v>
      </c>
      <c r="CC9" s="26">
        <v>58</v>
      </c>
      <c r="CD9" s="26">
        <v>9</v>
      </c>
      <c r="CE9" s="26">
        <v>1</v>
      </c>
      <c r="CF9" s="26">
        <v>1</v>
      </c>
      <c r="CG9" s="26">
        <v>81</v>
      </c>
      <c r="CH9" s="26">
        <v>59</v>
      </c>
      <c r="CI9" s="26">
        <v>45</v>
      </c>
      <c r="CJ9" s="26">
        <v>1</v>
      </c>
      <c r="CK9" s="26">
        <v>1</v>
      </c>
      <c r="CL9" s="26">
        <v>17</v>
      </c>
      <c r="CM9" s="26">
        <v>8</v>
      </c>
      <c r="CN9" s="26">
        <v>15</v>
      </c>
      <c r="CO9" s="26">
        <v>7</v>
      </c>
      <c r="CP9" s="26">
        <v>61</v>
      </c>
      <c r="CQ9" s="26">
        <v>59</v>
      </c>
      <c r="CR9" s="26">
        <v>23</v>
      </c>
      <c r="CS9" s="26">
        <v>38</v>
      </c>
      <c r="CT9" s="26">
        <v>29</v>
      </c>
      <c r="CU9" s="26">
        <v>69</v>
      </c>
      <c r="CV9" s="26">
        <v>10</v>
      </c>
      <c r="CW9" s="26">
        <v>1</v>
      </c>
      <c r="CX9" s="26">
        <v>79</v>
      </c>
      <c r="CY9" s="26">
        <v>48</v>
      </c>
      <c r="CZ9" s="26">
        <v>46</v>
      </c>
      <c r="DA9" s="26">
        <v>39</v>
      </c>
      <c r="DB9" s="26">
        <v>60</v>
      </c>
      <c r="DC9" s="26">
        <v>75</v>
      </c>
      <c r="DD9" s="26">
        <v>59</v>
      </c>
      <c r="DE9" s="26">
        <v>35</v>
      </c>
      <c r="DF9" s="26">
        <v>77</v>
      </c>
      <c r="DG9" s="26">
        <v>26</v>
      </c>
      <c r="DH9" s="26">
        <v>48</v>
      </c>
      <c r="DI9" s="26">
        <v>67</v>
      </c>
      <c r="DJ9" s="26">
        <v>55</v>
      </c>
      <c r="DK9" s="26">
        <v>10</v>
      </c>
      <c r="DL9" s="26">
        <v>11</v>
      </c>
      <c r="DM9" s="26">
        <v>79</v>
      </c>
      <c r="DN9" s="26">
        <v>52</v>
      </c>
      <c r="DO9" s="26">
        <v>22</v>
      </c>
      <c r="DP9" s="26">
        <v>79</v>
      </c>
      <c r="DQ9" s="26">
        <v>53</v>
      </c>
      <c r="DR9" s="26">
        <v>78</v>
      </c>
      <c r="DS9" s="26">
        <v>11</v>
      </c>
      <c r="DT9" s="26">
        <v>33</v>
      </c>
      <c r="DU9" s="26">
        <v>52</v>
      </c>
      <c r="DV9" s="26">
        <v>63</v>
      </c>
      <c r="DW9" s="26">
        <v>22</v>
      </c>
      <c r="DX9" s="26">
        <v>29</v>
      </c>
      <c r="DY9" s="26">
        <v>71</v>
      </c>
      <c r="DZ9" s="26">
        <v>68</v>
      </c>
      <c r="EA9" s="26">
        <v>67</v>
      </c>
      <c r="EB9" s="26">
        <v>15</v>
      </c>
      <c r="EC9" s="26">
        <v>70</v>
      </c>
      <c r="ED9" s="26">
        <v>70</v>
      </c>
      <c r="EE9" s="26">
        <v>81</v>
      </c>
      <c r="EF9" s="26">
        <v>34</v>
      </c>
      <c r="EG9" s="26">
        <v>40</v>
      </c>
      <c r="EH9" s="26">
        <v>23</v>
      </c>
      <c r="EI9" s="26">
        <v>49</v>
      </c>
      <c r="EJ9" s="26">
        <v>72</v>
      </c>
      <c r="EK9" s="26">
        <v>75</v>
      </c>
      <c r="EL9" s="26">
        <v>52</v>
      </c>
      <c r="EM9" s="26">
        <v>46</v>
      </c>
      <c r="EN9" s="26">
        <v>78</v>
      </c>
    </row>
    <row r="10" spans="1:144">
      <c r="A10" s="34" t="s">
        <v>217</v>
      </c>
      <c r="B10" s="34" t="s">
        <v>84</v>
      </c>
      <c r="C10" s="26">
        <v>44</v>
      </c>
      <c r="D10" s="26">
        <v>26</v>
      </c>
      <c r="E10" s="26">
        <v>65</v>
      </c>
      <c r="F10" s="26">
        <v>37</v>
      </c>
      <c r="G10" s="26">
        <v>33</v>
      </c>
      <c r="H10" s="26">
        <v>50</v>
      </c>
      <c r="I10" s="26">
        <v>63</v>
      </c>
      <c r="J10" s="26">
        <v>24</v>
      </c>
      <c r="K10" s="26">
        <v>38</v>
      </c>
      <c r="L10" s="26">
        <v>14</v>
      </c>
      <c r="M10" s="26">
        <v>48</v>
      </c>
      <c r="N10" s="26">
        <v>55</v>
      </c>
      <c r="O10" s="26">
        <v>17</v>
      </c>
      <c r="P10" s="26">
        <v>65</v>
      </c>
      <c r="Q10" s="26">
        <v>20</v>
      </c>
      <c r="R10" s="26">
        <v>28</v>
      </c>
      <c r="S10" s="26">
        <v>71</v>
      </c>
      <c r="T10" s="26">
        <v>40</v>
      </c>
      <c r="U10" s="26">
        <v>55</v>
      </c>
      <c r="V10" s="26">
        <v>54</v>
      </c>
      <c r="W10" s="26">
        <v>26</v>
      </c>
      <c r="X10" s="26">
        <v>39</v>
      </c>
      <c r="Y10" s="26">
        <v>33</v>
      </c>
      <c r="Z10" s="26">
        <v>31</v>
      </c>
      <c r="AA10" s="26">
        <v>61</v>
      </c>
      <c r="AB10" s="26">
        <v>61</v>
      </c>
      <c r="AC10" s="26">
        <v>57</v>
      </c>
      <c r="AD10" s="26">
        <v>28</v>
      </c>
      <c r="AE10" s="26">
        <v>49</v>
      </c>
      <c r="AF10" s="26">
        <v>56</v>
      </c>
      <c r="AG10" s="26">
        <v>36</v>
      </c>
      <c r="AH10" s="26">
        <v>78</v>
      </c>
      <c r="AI10" s="26">
        <v>37</v>
      </c>
      <c r="AJ10" s="26">
        <v>56</v>
      </c>
      <c r="AK10" s="26">
        <v>3</v>
      </c>
      <c r="AL10" s="26">
        <v>7</v>
      </c>
      <c r="AM10" s="26">
        <v>61</v>
      </c>
      <c r="AN10" s="26">
        <v>30</v>
      </c>
      <c r="AO10" s="26">
        <v>53</v>
      </c>
      <c r="AP10" s="26">
        <v>17</v>
      </c>
      <c r="AQ10" s="26">
        <v>17</v>
      </c>
      <c r="AR10" s="26">
        <v>67</v>
      </c>
      <c r="AS10" s="26">
        <v>30</v>
      </c>
      <c r="AT10" s="26">
        <v>11</v>
      </c>
      <c r="AU10" s="26">
        <v>26</v>
      </c>
      <c r="AV10" s="26">
        <v>1</v>
      </c>
      <c r="AW10" s="26">
        <v>1</v>
      </c>
      <c r="AX10" s="26">
        <v>1</v>
      </c>
      <c r="AY10" s="26">
        <v>52</v>
      </c>
      <c r="AZ10" s="26">
        <v>62</v>
      </c>
      <c r="BA10" s="26">
        <v>43</v>
      </c>
      <c r="BB10" s="26">
        <v>38</v>
      </c>
      <c r="BC10" s="26">
        <v>51</v>
      </c>
      <c r="BD10" s="26">
        <v>65</v>
      </c>
      <c r="BE10" s="26">
        <v>38</v>
      </c>
      <c r="BF10" s="26">
        <v>38</v>
      </c>
      <c r="BG10" s="26">
        <v>28</v>
      </c>
      <c r="BH10" s="26">
        <v>32</v>
      </c>
      <c r="BI10" s="26">
        <v>1</v>
      </c>
      <c r="BJ10" s="26">
        <v>50</v>
      </c>
      <c r="BK10" s="26">
        <v>38</v>
      </c>
      <c r="BL10" s="26">
        <v>41</v>
      </c>
      <c r="BM10" s="26">
        <v>30</v>
      </c>
      <c r="BN10" s="26">
        <v>22</v>
      </c>
      <c r="BO10" s="26">
        <v>62</v>
      </c>
      <c r="BP10" s="26">
        <v>22</v>
      </c>
      <c r="BQ10" s="26">
        <v>44</v>
      </c>
      <c r="BR10" s="26">
        <v>30</v>
      </c>
      <c r="BS10" s="26">
        <v>37</v>
      </c>
      <c r="BT10" s="26">
        <v>37</v>
      </c>
      <c r="BU10" s="26">
        <v>17</v>
      </c>
      <c r="BV10" s="26">
        <v>37</v>
      </c>
      <c r="BW10" s="26">
        <v>71</v>
      </c>
      <c r="BX10" s="26">
        <v>1</v>
      </c>
      <c r="BY10" s="26">
        <v>50</v>
      </c>
      <c r="BZ10" s="26">
        <v>38</v>
      </c>
      <c r="CA10" s="26">
        <v>62</v>
      </c>
      <c r="CB10" s="26">
        <v>28</v>
      </c>
      <c r="CC10" s="26">
        <v>18</v>
      </c>
      <c r="CD10" s="26">
        <v>51</v>
      </c>
      <c r="CE10" s="26">
        <v>61</v>
      </c>
      <c r="CF10" s="26">
        <v>28</v>
      </c>
      <c r="CG10" s="26">
        <v>48</v>
      </c>
      <c r="CH10" s="26">
        <v>72</v>
      </c>
      <c r="CI10" s="26">
        <v>42</v>
      </c>
      <c r="CJ10" s="26">
        <v>69</v>
      </c>
      <c r="CK10" s="26">
        <v>48</v>
      </c>
      <c r="CL10" s="26">
        <v>65</v>
      </c>
      <c r="CM10" s="26">
        <v>29</v>
      </c>
      <c r="CN10" s="26">
        <v>47</v>
      </c>
      <c r="CO10" s="26">
        <v>46</v>
      </c>
      <c r="CP10" s="26">
        <v>37</v>
      </c>
      <c r="CQ10" s="26">
        <v>24</v>
      </c>
      <c r="CR10" s="26">
        <v>34</v>
      </c>
      <c r="CS10" s="26">
        <v>36</v>
      </c>
      <c r="CT10" s="26">
        <v>33</v>
      </c>
      <c r="CU10" s="26">
        <v>47</v>
      </c>
      <c r="CV10" s="26">
        <v>66</v>
      </c>
      <c r="CW10" s="26">
        <v>6</v>
      </c>
      <c r="CX10" s="26">
        <v>74</v>
      </c>
      <c r="CY10" s="26">
        <v>22</v>
      </c>
      <c r="CZ10" s="26">
        <v>33</v>
      </c>
      <c r="DA10" s="26">
        <v>29</v>
      </c>
      <c r="DB10" s="26">
        <v>33</v>
      </c>
      <c r="DC10" s="26">
        <v>53</v>
      </c>
      <c r="DD10" s="26">
        <v>58</v>
      </c>
      <c r="DE10" s="26">
        <v>35</v>
      </c>
      <c r="DF10" s="26">
        <v>53</v>
      </c>
      <c r="DG10" s="26">
        <v>64</v>
      </c>
      <c r="DH10" s="26">
        <v>54</v>
      </c>
      <c r="DI10" s="26">
        <v>58</v>
      </c>
      <c r="DJ10" s="26">
        <v>43</v>
      </c>
      <c r="DK10" s="26">
        <v>54</v>
      </c>
      <c r="DL10" s="26">
        <v>62</v>
      </c>
      <c r="DM10" s="26">
        <v>53</v>
      </c>
      <c r="DN10" s="26">
        <v>32</v>
      </c>
      <c r="DO10" s="26">
        <v>28</v>
      </c>
      <c r="DP10" s="26">
        <v>4</v>
      </c>
      <c r="DQ10" s="26">
        <v>43</v>
      </c>
      <c r="DR10" s="26">
        <v>32</v>
      </c>
      <c r="DS10" s="26">
        <v>49</v>
      </c>
      <c r="DT10" s="26">
        <v>42</v>
      </c>
      <c r="DU10" s="26">
        <v>41</v>
      </c>
      <c r="DV10" s="26">
        <v>59</v>
      </c>
      <c r="DW10" s="26">
        <v>47</v>
      </c>
      <c r="DX10" s="26">
        <v>41</v>
      </c>
      <c r="DY10" s="26">
        <v>65</v>
      </c>
      <c r="DZ10" s="26">
        <v>45</v>
      </c>
      <c r="EA10" s="26">
        <v>55</v>
      </c>
      <c r="EB10" s="26">
        <v>22</v>
      </c>
      <c r="EC10" s="26">
        <v>50</v>
      </c>
      <c r="ED10" s="26">
        <v>54</v>
      </c>
      <c r="EE10" s="26">
        <v>37</v>
      </c>
      <c r="EF10" s="26">
        <v>53</v>
      </c>
      <c r="EG10" s="26">
        <v>12</v>
      </c>
      <c r="EH10" s="26">
        <v>53</v>
      </c>
      <c r="EI10" s="26">
        <v>49</v>
      </c>
      <c r="EJ10" s="26">
        <v>64</v>
      </c>
      <c r="EK10" s="26">
        <v>33</v>
      </c>
      <c r="EL10" s="26">
        <v>67</v>
      </c>
      <c r="EM10" s="26">
        <v>44</v>
      </c>
      <c r="EN10" s="26">
        <v>80</v>
      </c>
    </row>
    <row r="11" spans="1:144">
      <c r="A11" s="34" t="s">
        <v>254</v>
      </c>
      <c r="B11" s="34" t="s">
        <v>40</v>
      </c>
      <c r="C11" s="26">
        <v>15</v>
      </c>
      <c r="D11" s="26">
        <v>12</v>
      </c>
      <c r="E11" s="26">
        <v>32</v>
      </c>
      <c r="F11" s="26">
        <v>2</v>
      </c>
      <c r="G11" s="26">
        <v>20</v>
      </c>
      <c r="H11" s="26">
        <v>8</v>
      </c>
      <c r="I11" s="26">
        <v>48</v>
      </c>
      <c r="J11" s="26">
        <v>15</v>
      </c>
      <c r="K11" s="26">
        <v>26</v>
      </c>
      <c r="L11" s="26">
        <v>11</v>
      </c>
      <c r="M11" s="26">
        <v>39</v>
      </c>
      <c r="N11" s="26">
        <v>22</v>
      </c>
      <c r="O11" s="26">
        <v>20</v>
      </c>
      <c r="P11" s="26">
        <v>67</v>
      </c>
      <c r="Q11" s="26">
        <v>47</v>
      </c>
      <c r="R11" s="26">
        <v>21</v>
      </c>
      <c r="S11" s="26">
        <v>9</v>
      </c>
      <c r="T11" s="26">
        <v>2</v>
      </c>
      <c r="U11" s="26">
        <v>12</v>
      </c>
      <c r="V11" s="26">
        <v>14</v>
      </c>
      <c r="W11" s="26">
        <v>29</v>
      </c>
      <c r="X11" s="26">
        <v>2</v>
      </c>
      <c r="Y11" s="26">
        <v>20</v>
      </c>
      <c r="Z11" s="26">
        <v>12</v>
      </c>
      <c r="AA11" s="26">
        <v>16</v>
      </c>
      <c r="AB11" s="26">
        <v>37</v>
      </c>
      <c r="AC11" s="26">
        <v>3</v>
      </c>
      <c r="AD11" s="26">
        <v>13</v>
      </c>
      <c r="AE11" s="26">
        <v>27</v>
      </c>
      <c r="AF11" s="26">
        <v>29</v>
      </c>
      <c r="AG11" s="26">
        <v>49</v>
      </c>
      <c r="AH11" s="26">
        <v>77</v>
      </c>
      <c r="AI11" s="26">
        <v>29</v>
      </c>
      <c r="AJ11" s="26">
        <v>12</v>
      </c>
      <c r="AK11" s="26">
        <v>22</v>
      </c>
      <c r="AL11" s="26">
        <v>48</v>
      </c>
      <c r="AM11" s="26">
        <v>15</v>
      </c>
      <c r="AN11" s="26">
        <v>46</v>
      </c>
      <c r="AO11" s="26">
        <v>35</v>
      </c>
      <c r="AP11" s="26">
        <v>43</v>
      </c>
      <c r="AQ11" s="26">
        <v>44</v>
      </c>
      <c r="AR11" s="26">
        <v>42</v>
      </c>
      <c r="AS11" s="26">
        <v>1</v>
      </c>
      <c r="AT11" s="26">
        <v>51</v>
      </c>
      <c r="AU11" s="26">
        <v>2</v>
      </c>
      <c r="AV11" s="26">
        <v>1</v>
      </c>
      <c r="AW11" s="26">
        <v>1</v>
      </c>
      <c r="AX11" s="26">
        <v>1</v>
      </c>
      <c r="AY11" s="26">
        <v>60</v>
      </c>
      <c r="AZ11" s="26">
        <v>44</v>
      </c>
      <c r="BA11" s="26">
        <v>9</v>
      </c>
      <c r="BB11" s="26">
        <v>60</v>
      </c>
      <c r="BC11" s="26">
        <v>11</v>
      </c>
      <c r="BD11" s="26">
        <v>43</v>
      </c>
      <c r="BE11" s="26">
        <v>32</v>
      </c>
      <c r="BF11" s="26">
        <v>1</v>
      </c>
      <c r="BG11" s="26">
        <v>52</v>
      </c>
      <c r="BH11" s="26">
        <v>30</v>
      </c>
      <c r="BI11" s="26">
        <v>1</v>
      </c>
      <c r="BJ11" s="26">
        <v>41</v>
      </c>
      <c r="BK11" s="26">
        <v>41</v>
      </c>
      <c r="BL11" s="26">
        <v>41</v>
      </c>
      <c r="BM11" s="26">
        <v>42</v>
      </c>
      <c r="BN11" s="26">
        <v>25</v>
      </c>
      <c r="BO11" s="26">
        <v>33</v>
      </c>
      <c r="BP11" s="26">
        <v>71</v>
      </c>
      <c r="BQ11" s="26">
        <v>52</v>
      </c>
      <c r="BR11" s="26">
        <v>21</v>
      </c>
      <c r="BS11" s="26">
        <v>29</v>
      </c>
      <c r="BT11" s="26">
        <v>36</v>
      </c>
      <c r="BU11" s="26">
        <v>42</v>
      </c>
      <c r="BV11" s="26">
        <v>34</v>
      </c>
      <c r="BW11" s="26">
        <v>1</v>
      </c>
      <c r="BX11" s="26">
        <v>1</v>
      </c>
      <c r="BY11" s="26">
        <v>13</v>
      </c>
      <c r="BZ11" s="26">
        <v>2</v>
      </c>
      <c r="CA11" s="26">
        <v>31</v>
      </c>
      <c r="CB11" s="26">
        <v>35</v>
      </c>
      <c r="CC11" s="26">
        <v>12</v>
      </c>
      <c r="CD11" s="26">
        <v>11</v>
      </c>
      <c r="CE11" s="26">
        <v>31</v>
      </c>
      <c r="CF11" s="26">
        <v>63</v>
      </c>
      <c r="CG11" s="26">
        <v>8</v>
      </c>
      <c r="CH11" s="26">
        <v>43</v>
      </c>
      <c r="CI11" s="26">
        <v>33</v>
      </c>
      <c r="CJ11" s="26">
        <v>42</v>
      </c>
      <c r="CK11" s="26">
        <v>1</v>
      </c>
      <c r="CL11" s="26">
        <v>59</v>
      </c>
      <c r="CM11" s="26">
        <v>6</v>
      </c>
      <c r="CN11" s="26">
        <v>6</v>
      </c>
      <c r="CO11" s="26">
        <v>26</v>
      </c>
      <c r="CP11" s="26">
        <v>28</v>
      </c>
      <c r="CQ11" s="26">
        <v>17</v>
      </c>
      <c r="CR11" s="26">
        <v>33</v>
      </c>
      <c r="CS11" s="26">
        <v>52</v>
      </c>
      <c r="CT11" s="26">
        <v>20</v>
      </c>
      <c r="CU11" s="26">
        <v>4</v>
      </c>
      <c r="CV11" s="26">
        <v>29</v>
      </c>
      <c r="CW11" s="26">
        <v>22</v>
      </c>
      <c r="CX11" s="26">
        <v>18</v>
      </c>
      <c r="CY11" s="26">
        <v>20</v>
      </c>
      <c r="CZ11" s="26">
        <v>36</v>
      </c>
      <c r="DA11" s="26">
        <v>8</v>
      </c>
      <c r="DB11" s="26">
        <v>21</v>
      </c>
      <c r="DC11" s="26">
        <v>21</v>
      </c>
      <c r="DD11" s="26">
        <v>51</v>
      </c>
      <c r="DE11" s="26">
        <v>7</v>
      </c>
      <c r="DF11" s="26">
        <v>28</v>
      </c>
      <c r="DG11" s="26">
        <v>53</v>
      </c>
      <c r="DH11" s="26">
        <v>37</v>
      </c>
      <c r="DI11" s="26">
        <v>31</v>
      </c>
      <c r="DJ11" s="26">
        <v>33</v>
      </c>
      <c r="DK11" s="26">
        <v>34</v>
      </c>
      <c r="DL11" s="26">
        <v>5</v>
      </c>
      <c r="DM11" s="26">
        <v>2</v>
      </c>
      <c r="DN11" s="26">
        <v>11</v>
      </c>
      <c r="DO11" s="26">
        <v>29</v>
      </c>
      <c r="DP11" s="26">
        <v>14</v>
      </c>
      <c r="DQ11" s="26">
        <v>39</v>
      </c>
      <c r="DR11" s="26">
        <v>34</v>
      </c>
      <c r="DS11" s="26">
        <v>12</v>
      </c>
      <c r="DT11" s="26">
        <v>47</v>
      </c>
      <c r="DU11" s="26">
        <v>1</v>
      </c>
      <c r="DV11" s="26">
        <v>30</v>
      </c>
      <c r="DW11" s="26">
        <v>39</v>
      </c>
      <c r="DX11" s="26">
        <v>43</v>
      </c>
      <c r="DY11" s="26">
        <v>32</v>
      </c>
      <c r="DZ11" s="26">
        <v>22</v>
      </c>
      <c r="EA11" s="26">
        <v>32</v>
      </c>
      <c r="EB11" s="26">
        <v>53</v>
      </c>
      <c r="EC11" s="26">
        <v>25</v>
      </c>
      <c r="ED11" s="26">
        <v>27</v>
      </c>
      <c r="EE11" s="26">
        <v>41</v>
      </c>
      <c r="EF11" s="26">
        <v>66</v>
      </c>
      <c r="EG11" s="26">
        <v>20</v>
      </c>
      <c r="EH11" s="26">
        <v>26</v>
      </c>
      <c r="EI11" s="26">
        <v>28</v>
      </c>
      <c r="EJ11" s="26">
        <v>57</v>
      </c>
      <c r="EK11" s="26">
        <v>48</v>
      </c>
      <c r="EL11" s="26">
        <v>69</v>
      </c>
      <c r="EM11" s="26">
        <v>37</v>
      </c>
      <c r="EN11" s="26">
        <v>76</v>
      </c>
    </row>
    <row r="12" spans="1:144">
      <c r="A12" s="34" t="s">
        <v>237</v>
      </c>
      <c r="B12" s="34" t="s">
        <v>23</v>
      </c>
      <c r="C12" s="26">
        <v>26</v>
      </c>
      <c r="D12" s="26">
        <v>37</v>
      </c>
      <c r="E12" s="26">
        <v>21</v>
      </c>
      <c r="F12" s="26">
        <v>16</v>
      </c>
      <c r="G12" s="26">
        <v>32</v>
      </c>
      <c r="H12" s="26">
        <v>40</v>
      </c>
      <c r="I12" s="26">
        <v>24</v>
      </c>
      <c r="J12" s="26">
        <v>57</v>
      </c>
      <c r="K12" s="26">
        <v>6</v>
      </c>
      <c r="L12" s="26">
        <v>34</v>
      </c>
      <c r="M12" s="26">
        <v>42</v>
      </c>
      <c r="N12" s="26">
        <v>33</v>
      </c>
      <c r="O12" s="26">
        <v>64</v>
      </c>
      <c r="P12" s="26">
        <v>14</v>
      </c>
      <c r="Q12" s="26">
        <v>52</v>
      </c>
      <c r="R12" s="26">
        <v>23</v>
      </c>
      <c r="S12" s="26">
        <v>53</v>
      </c>
      <c r="T12" s="26">
        <v>26</v>
      </c>
      <c r="U12" s="26">
        <v>59</v>
      </c>
      <c r="V12" s="26">
        <v>18</v>
      </c>
      <c r="W12" s="26">
        <v>16</v>
      </c>
      <c r="X12" s="26">
        <v>28</v>
      </c>
      <c r="Y12" s="26">
        <v>32</v>
      </c>
      <c r="Z12" s="26">
        <v>8</v>
      </c>
      <c r="AA12" s="26">
        <v>43</v>
      </c>
      <c r="AB12" s="26">
        <v>32</v>
      </c>
      <c r="AC12" s="26">
        <v>78</v>
      </c>
      <c r="AD12" s="26">
        <v>33</v>
      </c>
      <c r="AE12" s="26">
        <v>65</v>
      </c>
      <c r="AF12" s="26">
        <v>8</v>
      </c>
      <c r="AG12" s="26">
        <v>39</v>
      </c>
      <c r="AH12" s="26">
        <v>25</v>
      </c>
      <c r="AI12" s="26">
        <v>65</v>
      </c>
      <c r="AJ12" s="26">
        <v>71</v>
      </c>
      <c r="AK12" s="26">
        <v>34</v>
      </c>
      <c r="AL12" s="26">
        <v>24</v>
      </c>
      <c r="AM12" s="26">
        <v>41</v>
      </c>
      <c r="AN12" s="26">
        <v>73</v>
      </c>
      <c r="AO12" s="26">
        <v>46</v>
      </c>
      <c r="AP12" s="26">
        <v>13</v>
      </c>
      <c r="AQ12" s="26">
        <v>3</v>
      </c>
      <c r="AR12" s="26">
        <v>26</v>
      </c>
      <c r="AS12" s="26">
        <v>1</v>
      </c>
      <c r="AT12" s="26">
        <v>65</v>
      </c>
      <c r="AU12" s="26">
        <v>17</v>
      </c>
      <c r="AV12" s="26">
        <v>37</v>
      </c>
      <c r="AW12" s="26">
        <v>1</v>
      </c>
      <c r="AX12" s="26">
        <v>1</v>
      </c>
      <c r="AY12" s="26">
        <v>48</v>
      </c>
      <c r="AZ12" s="26">
        <v>51</v>
      </c>
      <c r="BA12" s="26">
        <v>13</v>
      </c>
      <c r="BB12" s="26">
        <v>60</v>
      </c>
      <c r="BC12" s="26">
        <v>49</v>
      </c>
      <c r="BD12" s="26">
        <v>80</v>
      </c>
      <c r="BE12" s="26">
        <v>8</v>
      </c>
      <c r="BF12" s="26">
        <v>1</v>
      </c>
      <c r="BG12" s="26">
        <v>35</v>
      </c>
      <c r="BH12" s="26">
        <v>71</v>
      </c>
      <c r="BI12" s="26">
        <v>56</v>
      </c>
      <c r="BJ12" s="26">
        <v>54</v>
      </c>
      <c r="BK12" s="26">
        <v>60</v>
      </c>
      <c r="BL12" s="26">
        <v>1</v>
      </c>
      <c r="BM12" s="26">
        <v>7</v>
      </c>
      <c r="BN12" s="26">
        <v>13</v>
      </c>
      <c r="BO12" s="26">
        <v>55</v>
      </c>
      <c r="BP12" s="26">
        <v>12</v>
      </c>
      <c r="BQ12" s="26">
        <v>73</v>
      </c>
      <c r="BR12" s="26">
        <v>4</v>
      </c>
      <c r="BS12" s="26">
        <v>42</v>
      </c>
      <c r="BT12" s="26">
        <v>7</v>
      </c>
      <c r="BU12" s="26">
        <v>62</v>
      </c>
      <c r="BV12" s="26">
        <v>14</v>
      </c>
      <c r="BW12" s="26">
        <v>62</v>
      </c>
      <c r="BX12" s="26">
        <v>1</v>
      </c>
      <c r="BY12" s="26">
        <v>39</v>
      </c>
      <c r="BZ12" s="26">
        <v>25</v>
      </c>
      <c r="CA12" s="26">
        <v>56</v>
      </c>
      <c r="CB12" s="26">
        <v>22</v>
      </c>
      <c r="CC12" s="26">
        <v>33</v>
      </c>
      <c r="CD12" s="26">
        <v>48</v>
      </c>
      <c r="CE12" s="26">
        <v>40</v>
      </c>
      <c r="CF12" s="26">
        <v>69</v>
      </c>
      <c r="CG12" s="26">
        <v>66</v>
      </c>
      <c r="CH12" s="26">
        <v>56</v>
      </c>
      <c r="CI12" s="26">
        <v>37</v>
      </c>
      <c r="CJ12" s="26">
        <v>71</v>
      </c>
      <c r="CK12" s="26">
        <v>1</v>
      </c>
      <c r="CL12" s="26">
        <v>55</v>
      </c>
      <c r="CM12" s="26">
        <v>42</v>
      </c>
      <c r="CN12" s="26">
        <v>10</v>
      </c>
      <c r="CO12" s="26">
        <v>52</v>
      </c>
      <c r="CP12" s="26">
        <v>13</v>
      </c>
      <c r="CQ12" s="26">
        <v>34</v>
      </c>
      <c r="CR12" s="26">
        <v>21</v>
      </c>
      <c r="CS12" s="26">
        <v>21</v>
      </c>
      <c r="CT12" s="26">
        <v>26</v>
      </c>
      <c r="CU12" s="26">
        <v>11</v>
      </c>
      <c r="CV12" s="26">
        <v>77</v>
      </c>
      <c r="CW12" s="26">
        <v>40</v>
      </c>
      <c r="CX12" s="26">
        <v>42</v>
      </c>
      <c r="CY12" s="26">
        <v>54</v>
      </c>
      <c r="CZ12" s="26">
        <v>17</v>
      </c>
      <c r="DA12" s="26">
        <v>20</v>
      </c>
      <c r="DB12" s="26">
        <v>8</v>
      </c>
      <c r="DC12" s="26">
        <v>40</v>
      </c>
      <c r="DD12" s="26">
        <v>59</v>
      </c>
      <c r="DE12" s="26">
        <v>29</v>
      </c>
      <c r="DF12" s="26">
        <v>37</v>
      </c>
      <c r="DG12" s="26">
        <v>46</v>
      </c>
      <c r="DH12" s="26">
        <v>29</v>
      </c>
      <c r="DI12" s="26">
        <v>29</v>
      </c>
      <c r="DJ12" s="26">
        <v>23</v>
      </c>
      <c r="DK12" s="26">
        <v>78</v>
      </c>
      <c r="DL12" s="26">
        <v>67</v>
      </c>
      <c r="DM12" s="26">
        <v>55</v>
      </c>
      <c r="DN12" s="26">
        <v>48</v>
      </c>
      <c r="DO12" s="26">
        <v>14</v>
      </c>
      <c r="DP12" s="26">
        <v>46</v>
      </c>
      <c r="DQ12" s="26">
        <v>15</v>
      </c>
      <c r="DR12" s="26">
        <v>19</v>
      </c>
      <c r="DS12" s="26">
        <v>49</v>
      </c>
      <c r="DT12" s="26">
        <v>54</v>
      </c>
      <c r="DU12" s="26">
        <v>56</v>
      </c>
      <c r="DV12" s="26">
        <v>73</v>
      </c>
      <c r="DW12" s="26">
        <v>34</v>
      </c>
      <c r="DX12" s="26">
        <v>61</v>
      </c>
      <c r="DY12" s="26">
        <v>4</v>
      </c>
      <c r="DZ12" s="26">
        <v>1</v>
      </c>
      <c r="EA12" s="26">
        <v>9</v>
      </c>
      <c r="EB12" s="26">
        <v>72</v>
      </c>
      <c r="EC12" s="26">
        <v>1</v>
      </c>
      <c r="ED12" s="26">
        <v>1</v>
      </c>
      <c r="EE12" s="26">
        <v>14</v>
      </c>
      <c r="EF12" s="26">
        <v>44</v>
      </c>
      <c r="EG12" s="26">
        <v>69</v>
      </c>
      <c r="EH12" s="26">
        <v>41</v>
      </c>
      <c r="EI12" s="26">
        <v>19</v>
      </c>
      <c r="EJ12" s="26">
        <v>13</v>
      </c>
      <c r="EK12" s="26">
        <v>11</v>
      </c>
      <c r="EL12" s="26">
        <v>18</v>
      </c>
      <c r="EM12" s="26">
        <v>22</v>
      </c>
      <c r="EN12" s="26">
        <v>66</v>
      </c>
    </row>
    <row r="13" spans="1:144">
      <c r="A13" s="34" t="s">
        <v>277</v>
      </c>
      <c r="B13" s="34" t="s">
        <v>65</v>
      </c>
      <c r="C13" s="26">
        <v>13</v>
      </c>
      <c r="D13" s="26">
        <v>3</v>
      </c>
      <c r="E13" s="26">
        <v>30</v>
      </c>
      <c r="F13" s="26">
        <v>33</v>
      </c>
      <c r="G13" s="26">
        <v>23</v>
      </c>
      <c r="H13" s="26">
        <v>15</v>
      </c>
      <c r="I13" s="26">
        <v>17</v>
      </c>
      <c r="J13" s="26">
        <v>28</v>
      </c>
      <c r="K13" s="26">
        <v>11</v>
      </c>
      <c r="L13" s="26">
        <v>6</v>
      </c>
      <c r="M13" s="26">
        <v>7</v>
      </c>
      <c r="N13" s="26">
        <v>5</v>
      </c>
      <c r="O13" s="26">
        <v>38</v>
      </c>
      <c r="P13" s="26">
        <v>21</v>
      </c>
      <c r="Q13" s="26">
        <v>79</v>
      </c>
      <c r="R13" s="26">
        <v>15</v>
      </c>
      <c r="S13" s="26">
        <v>5</v>
      </c>
      <c r="T13" s="26">
        <v>78</v>
      </c>
      <c r="U13" s="26">
        <v>57</v>
      </c>
      <c r="V13" s="26">
        <v>8</v>
      </c>
      <c r="W13" s="26">
        <v>46</v>
      </c>
      <c r="X13" s="26">
        <v>19</v>
      </c>
      <c r="Y13" s="26">
        <v>23</v>
      </c>
      <c r="Z13" s="26">
        <v>15</v>
      </c>
      <c r="AA13" s="26">
        <v>66</v>
      </c>
      <c r="AB13" s="26">
        <v>23</v>
      </c>
      <c r="AC13" s="26">
        <v>40</v>
      </c>
      <c r="AD13" s="26">
        <v>20</v>
      </c>
      <c r="AE13" s="26">
        <v>5</v>
      </c>
      <c r="AF13" s="26">
        <v>1</v>
      </c>
      <c r="AG13" s="26">
        <v>23</v>
      </c>
      <c r="AH13" s="26">
        <v>20</v>
      </c>
      <c r="AI13" s="26">
        <v>40</v>
      </c>
      <c r="AJ13" s="26">
        <v>33</v>
      </c>
      <c r="AK13" s="26">
        <v>16</v>
      </c>
      <c r="AL13" s="26">
        <v>12</v>
      </c>
      <c r="AM13" s="26">
        <v>47</v>
      </c>
      <c r="AN13" s="26">
        <v>71</v>
      </c>
      <c r="AO13" s="26">
        <v>27</v>
      </c>
      <c r="AP13" s="26">
        <v>5</v>
      </c>
      <c r="AQ13" s="26">
        <v>46</v>
      </c>
      <c r="AR13" s="26">
        <v>32</v>
      </c>
      <c r="AS13" s="26">
        <v>1</v>
      </c>
      <c r="AT13" s="26">
        <v>14</v>
      </c>
      <c r="AU13" s="26">
        <v>7</v>
      </c>
      <c r="AV13" s="26">
        <v>1</v>
      </c>
      <c r="AW13" s="26">
        <v>1</v>
      </c>
      <c r="AX13" s="26">
        <v>1</v>
      </c>
      <c r="AY13" s="26">
        <v>5</v>
      </c>
      <c r="AZ13" s="26">
        <v>8</v>
      </c>
      <c r="BA13" s="26">
        <v>18</v>
      </c>
      <c r="BB13" s="26">
        <v>7</v>
      </c>
      <c r="BC13" s="26">
        <v>6</v>
      </c>
      <c r="BD13" s="26">
        <v>20</v>
      </c>
      <c r="BE13" s="26">
        <v>9</v>
      </c>
      <c r="BF13" s="26">
        <v>1</v>
      </c>
      <c r="BG13" s="26">
        <v>71</v>
      </c>
      <c r="BH13" s="26">
        <v>73</v>
      </c>
      <c r="BI13" s="26">
        <v>1</v>
      </c>
      <c r="BJ13" s="26">
        <v>22</v>
      </c>
      <c r="BK13" s="26">
        <v>6</v>
      </c>
      <c r="BL13" s="26">
        <v>41</v>
      </c>
      <c r="BM13" s="26">
        <v>13</v>
      </c>
      <c r="BN13" s="26">
        <v>21</v>
      </c>
      <c r="BO13" s="26">
        <v>34</v>
      </c>
      <c r="BP13" s="26">
        <v>82</v>
      </c>
      <c r="BQ13" s="26">
        <v>76</v>
      </c>
      <c r="BR13" s="26">
        <v>29</v>
      </c>
      <c r="BS13" s="26">
        <v>31</v>
      </c>
      <c r="BT13" s="26">
        <v>24</v>
      </c>
      <c r="BU13" s="26">
        <v>22</v>
      </c>
      <c r="BV13" s="26">
        <v>12</v>
      </c>
      <c r="BW13" s="26">
        <v>1</v>
      </c>
      <c r="BX13" s="26">
        <v>1</v>
      </c>
      <c r="BY13" s="26">
        <v>9</v>
      </c>
      <c r="BZ13" s="26">
        <v>60</v>
      </c>
      <c r="CA13" s="26">
        <v>68</v>
      </c>
      <c r="CB13" s="26">
        <v>79</v>
      </c>
      <c r="CC13" s="26">
        <v>61</v>
      </c>
      <c r="CD13" s="26">
        <v>75</v>
      </c>
      <c r="CE13" s="26">
        <v>68</v>
      </c>
      <c r="CF13" s="26">
        <v>51</v>
      </c>
      <c r="CG13" s="26">
        <v>68</v>
      </c>
      <c r="CH13" s="26">
        <v>48</v>
      </c>
      <c r="CI13" s="26">
        <v>60</v>
      </c>
      <c r="CJ13" s="26">
        <v>50</v>
      </c>
      <c r="CK13" s="26">
        <v>60</v>
      </c>
      <c r="CL13" s="26">
        <v>71</v>
      </c>
      <c r="CM13" s="26">
        <v>38</v>
      </c>
      <c r="CN13" s="26">
        <v>4</v>
      </c>
      <c r="CO13" s="26">
        <v>50</v>
      </c>
      <c r="CP13" s="26">
        <v>6</v>
      </c>
      <c r="CQ13" s="26">
        <v>79</v>
      </c>
      <c r="CR13" s="26">
        <v>10</v>
      </c>
      <c r="CS13" s="26">
        <v>25</v>
      </c>
      <c r="CT13" s="26">
        <v>46</v>
      </c>
      <c r="CU13" s="26">
        <v>12</v>
      </c>
      <c r="CV13" s="26">
        <v>51</v>
      </c>
      <c r="CW13" s="26">
        <v>41</v>
      </c>
      <c r="CX13" s="26">
        <v>17</v>
      </c>
      <c r="CY13" s="26">
        <v>71</v>
      </c>
      <c r="CZ13" s="26">
        <v>4</v>
      </c>
      <c r="DA13" s="26">
        <v>10</v>
      </c>
      <c r="DB13" s="26">
        <v>19</v>
      </c>
      <c r="DC13" s="26">
        <v>55</v>
      </c>
      <c r="DD13" s="26">
        <v>59</v>
      </c>
      <c r="DE13" s="26">
        <v>35</v>
      </c>
      <c r="DF13" s="26">
        <v>60</v>
      </c>
      <c r="DG13" s="26">
        <v>32</v>
      </c>
      <c r="DH13" s="26">
        <v>32</v>
      </c>
      <c r="DI13" s="26">
        <v>15</v>
      </c>
      <c r="DJ13" s="26">
        <v>19</v>
      </c>
      <c r="DK13" s="26">
        <v>40</v>
      </c>
      <c r="DL13" s="26">
        <v>48</v>
      </c>
      <c r="DM13" s="26">
        <v>34</v>
      </c>
      <c r="DN13" s="26">
        <v>51</v>
      </c>
      <c r="DO13" s="26">
        <v>27</v>
      </c>
      <c r="DP13" s="26">
        <v>31</v>
      </c>
      <c r="DQ13" s="26">
        <v>26</v>
      </c>
      <c r="DR13" s="26">
        <v>33</v>
      </c>
      <c r="DS13" s="26">
        <v>13</v>
      </c>
      <c r="DT13" s="26">
        <v>6</v>
      </c>
      <c r="DU13" s="26">
        <v>1</v>
      </c>
      <c r="DV13" s="26">
        <v>22</v>
      </c>
      <c r="DW13" s="26">
        <v>1</v>
      </c>
      <c r="DX13" s="26">
        <v>7</v>
      </c>
      <c r="DY13" s="26">
        <v>1</v>
      </c>
      <c r="DZ13" s="26">
        <v>1</v>
      </c>
      <c r="EA13" s="26">
        <v>1</v>
      </c>
      <c r="EB13" s="26">
        <v>80</v>
      </c>
      <c r="EC13" s="26">
        <v>1</v>
      </c>
      <c r="ED13" s="26">
        <v>1</v>
      </c>
      <c r="EE13" s="26">
        <v>9</v>
      </c>
      <c r="EF13" s="26">
        <v>54</v>
      </c>
      <c r="EG13" s="26">
        <v>17</v>
      </c>
      <c r="EH13" s="26">
        <v>53</v>
      </c>
      <c r="EI13" s="26">
        <v>26</v>
      </c>
      <c r="EJ13" s="26">
        <v>7</v>
      </c>
      <c r="EK13" s="26">
        <v>12</v>
      </c>
      <c r="EL13" s="26">
        <v>16</v>
      </c>
      <c r="EM13" s="26">
        <v>22</v>
      </c>
      <c r="EN13" s="26">
        <v>66</v>
      </c>
    </row>
    <row r="14" spans="1:144">
      <c r="A14" s="34" t="s">
        <v>215</v>
      </c>
      <c r="B14" s="34" t="s">
        <v>3</v>
      </c>
      <c r="C14" s="26">
        <v>59</v>
      </c>
      <c r="D14" s="26">
        <v>58</v>
      </c>
      <c r="E14" s="26">
        <v>63</v>
      </c>
      <c r="F14" s="26">
        <v>53</v>
      </c>
      <c r="G14" s="26">
        <v>58</v>
      </c>
      <c r="H14" s="26">
        <v>57</v>
      </c>
      <c r="I14" s="26">
        <v>47</v>
      </c>
      <c r="J14" s="26">
        <v>17</v>
      </c>
      <c r="K14" s="26">
        <v>23</v>
      </c>
      <c r="L14" s="26">
        <v>62</v>
      </c>
      <c r="M14" s="26">
        <v>72</v>
      </c>
      <c r="N14" s="26">
        <v>67</v>
      </c>
      <c r="O14" s="26">
        <v>66</v>
      </c>
      <c r="P14" s="26">
        <v>51</v>
      </c>
      <c r="Q14" s="26">
        <v>19</v>
      </c>
      <c r="R14" s="26">
        <v>37</v>
      </c>
      <c r="S14" s="26">
        <v>75</v>
      </c>
      <c r="T14" s="26">
        <v>55</v>
      </c>
      <c r="U14" s="26">
        <v>76</v>
      </c>
      <c r="V14" s="26">
        <v>53</v>
      </c>
      <c r="W14" s="26">
        <v>23</v>
      </c>
      <c r="X14" s="26">
        <v>35</v>
      </c>
      <c r="Y14" s="26">
        <v>58</v>
      </c>
      <c r="Z14" s="26">
        <v>27</v>
      </c>
      <c r="AA14" s="26">
        <v>58</v>
      </c>
      <c r="AB14" s="26">
        <v>72</v>
      </c>
      <c r="AC14" s="26">
        <v>82</v>
      </c>
      <c r="AD14" s="26">
        <v>31</v>
      </c>
      <c r="AE14" s="26">
        <v>21</v>
      </c>
      <c r="AF14" s="26">
        <v>50</v>
      </c>
      <c r="AG14" s="26">
        <v>37</v>
      </c>
      <c r="AH14" s="26">
        <v>45</v>
      </c>
      <c r="AI14" s="26">
        <v>54</v>
      </c>
      <c r="AJ14" s="26">
        <v>55</v>
      </c>
      <c r="AK14" s="26">
        <v>21</v>
      </c>
      <c r="AL14" s="26">
        <v>3</v>
      </c>
      <c r="AM14" s="26">
        <v>27</v>
      </c>
      <c r="AN14" s="26">
        <v>36</v>
      </c>
      <c r="AO14" s="26">
        <v>59</v>
      </c>
      <c r="AP14" s="26">
        <v>11</v>
      </c>
      <c r="AQ14" s="26">
        <v>5</v>
      </c>
      <c r="AR14" s="26">
        <v>9</v>
      </c>
      <c r="AS14" s="26">
        <v>30</v>
      </c>
      <c r="AT14" s="26">
        <v>63</v>
      </c>
      <c r="AU14" s="26">
        <v>45</v>
      </c>
      <c r="AV14" s="26">
        <v>64</v>
      </c>
      <c r="AW14" s="26">
        <v>1</v>
      </c>
      <c r="AX14" s="26">
        <v>1</v>
      </c>
      <c r="AY14" s="26">
        <v>75</v>
      </c>
      <c r="AZ14" s="26">
        <v>75</v>
      </c>
      <c r="BA14" s="26">
        <v>71</v>
      </c>
      <c r="BB14" s="26">
        <v>60</v>
      </c>
      <c r="BC14" s="26">
        <v>78</v>
      </c>
      <c r="BD14" s="26">
        <v>79</v>
      </c>
      <c r="BE14" s="26">
        <v>35</v>
      </c>
      <c r="BF14" s="26">
        <v>1</v>
      </c>
      <c r="BG14" s="26">
        <v>59</v>
      </c>
      <c r="BH14" s="26">
        <v>43</v>
      </c>
      <c r="BI14" s="26">
        <v>56</v>
      </c>
      <c r="BJ14" s="26">
        <v>75</v>
      </c>
      <c r="BK14" s="26">
        <v>8</v>
      </c>
      <c r="BL14" s="26">
        <v>41</v>
      </c>
      <c r="BM14" s="26">
        <v>21</v>
      </c>
      <c r="BN14" s="26">
        <v>8</v>
      </c>
      <c r="BO14" s="26">
        <v>52</v>
      </c>
      <c r="BP14" s="26">
        <v>14</v>
      </c>
      <c r="BQ14" s="26">
        <v>64</v>
      </c>
      <c r="BR14" s="26">
        <v>12</v>
      </c>
      <c r="BS14" s="26">
        <v>61</v>
      </c>
      <c r="BT14" s="26">
        <v>31</v>
      </c>
      <c r="BU14" s="26">
        <v>59</v>
      </c>
      <c r="BV14" s="26">
        <v>29</v>
      </c>
      <c r="BW14" s="26">
        <v>71</v>
      </c>
      <c r="BX14" s="26">
        <v>53</v>
      </c>
      <c r="BY14" s="26">
        <v>57</v>
      </c>
      <c r="BZ14" s="26">
        <v>34</v>
      </c>
      <c r="CA14" s="26">
        <v>57</v>
      </c>
      <c r="CB14" s="26">
        <v>40</v>
      </c>
      <c r="CC14" s="26">
        <v>47</v>
      </c>
      <c r="CD14" s="26">
        <v>68</v>
      </c>
      <c r="CE14" s="26">
        <v>59</v>
      </c>
      <c r="CF14" s="26">
        <v>37</v>
      </c>
      <c r="CG14" s="26">
        <v>43</v>
      </c>
      <c r="CH14" s="26">
        <v>25</v>
      </c>
      <c r="CI14" s="26">
        <v>55</v>
      </c>
      <c r="CJ14" s="26">
        <v>82</v>
      </c>
      <c r="CK14" s="26">
        <v>44</v>
      </c>
      <c r="CL14" s="26">
        <v>77</v>
      </c>
      <c r="CM14" s="26">
        <v>55</v>
      </c>
      <c r="CN14" s="26">
        <v>57</v>
      </c>
      <c r="CO14" s="26">
        <v>54</v>
      </c>
      <c r="CP14" s="26">
        <v>23</v>
      </c>
      <c r="CQ14" s="26">
        <v>16</v>
      </c>
      <c r="CR14" s="26">
        <v>37</v>
      </c>
      <c r="CS14" s="26">
        <v>29</v>
      </c>
      <c r="CT14" s="26">
        <v>27</v>
      </c>
      <c r="CU14" s="26">
        <v>30</v>
      </c>
      <c r="CV14" s="26">
        <v>58</v>
      </c>
      <c r="CW14" s="26">
        <v>57</v>
      </c>
      <c r="CX14" s="26">
        <v>68</v>
      </c>
      <c r="CY14" s="26">
        <v>37</v>
      </c>
      <c r="CZ14" s="26">
        <v>58</v>
      </c>
      <c r="DA14" s="26">
        <v>28</v>
      </c>
      <c r="DB14" s="26">
        <v>24</v>
      </c>
      <c r="DC14" s="26">
        <v>39</v>
      </c>
      <c r="DD14" s="26">
        <v>59</v>
      </c>
      <c r="DE14" s="26">
        <v>35</v>
      </c>
      <c r="DF14" s="26">
        <v>65</v>
      </c>
      <c r="DG14" s="26">
        <v>81</v>
      </c>
      <c r="DH14" s="26">
        <v>68</v>
      </c>
      <c r="DI14" s="26">
        <v>70</v>
      </c>
      <c r="DJ14" s="26">
        <v>62</v>
      </c>
      <c r="DK14" s="26">
        <v>81</v>
      </c>
      <c r="DL14" s="26">
        <v>76</v>
      </c>
      <c r="DM14" s="26">
        <v>69</v>
      </c>
      <c r="DN14" s="26">
        <v>70</v>
      </c>
      <c r="DO14" s="26">
        <v>15</v>
      </c>
      <c r="DP14" s="26">
        <v>49</v>
      </c>
      <c r="DQ14" s="26">
        <v>1</v>
      </c>
      <c r="DR14" s="26">
        <v>5</v>
      </c>
      <c r="DS14" s="26">
        <v>47</v>
      </c>
      <c r="DT14" s="26">
        <v>18</v>
      </c>
      <c r="DU14" s="26">
        <v>1</v>
      </c>
      <c r="DV14" s="26">
        <v>20</v>
      </c>
      <c r="DW14" s="26">
        <v>75</v>
      </c>
      <c r="DX14" s="26">
        <v>15</v>
      </c>
      <c r="DY14" s="26">
        <v>65</v>
      </c>
      <c r="DZ14" s="26">
        <v>37</v>
      </c>
      <c r="EA14" s="26">
        <v>57</v>
      </c>
      <c r="EB14" s="26">
        <v>25</v>
      </c>
      <c r="EC14" s="26">
        <v>41</v>
      </c>
      <c r="ED14" s="26">
        <v>42</v>
      </c>
      <c r="EE14" s="26">
        <v>15</v>
      </c>
      <c r="EF14" s="26">
        <v>51</v>
      </c>
      <c r="EG14" s="26">
        <v>67</v>
      </c>
      <c r="EH14" s="26">
        <v>53</v>
      </c>
      <c r="EI14" s="26">
        <v>9</v>
      </c>
      <c r="EJ14" s="26">
        <v>58</v>
      </c>
      <c r="EK14" s="26">
        <v>28</v>
      </c>
      <c r="EL14" s="26">
        <v>79</v>
      </c>
      <c r="EM14" s="26">
        <v>22</v>
      </c>
      <c r="EN14" s="26">
        <v>66</v>
      </c>
    </row>
    <row r="15" spans="1:144">
      <c r="A15" s="34" t="s">
        <v>291</v>
      </c>
      <c r="B15" s="34" t="s">
        <v>85</v>
      </c>
      <c r="C15" s="26">
        <v>22</v>
      </c>
      <c r="D15" s="26">
        <v>30</v>
      </c>
      <c r="E15" s="26">
        <v>41</v>
      </c>
      <c r="F15" s="26">
        <v>7</v>
      </c>
      <c r="G15" s="26">
        <v>16</v>
      </c>
      <c r="H15" s="26">
        <v>30</v>
      </c>
      <c r="I15" s="26">
        <v>29</v>
      </c>
      <c r="J15" s="26">
        <v>19</v>
      </c>
      <c r="K15" s="26">
        <v>49</v>
      </c>
      <c r="L15" s="26">
        <v>33</v>
      </c>
      <c r="M15" s="26">
        <v>6</v>
      </c>
      <c r="N15" s="26">
        <v>44</v>
      </c>
      <c r="O15" s="26">
        <v>72</v>
      </c>
      <c r="P15" s="26">
        <v>79</v>
      </c>
      <c r="Q15" s="26">
        <v>25</v>
      </c>
      <c r="R15" s="26">
        <v>13</v>
      </c>
      <c r="S15" s="26">
        <v>35</v>
      </c>
      <c r="T15" s="26">
        <v>29</v>
      </c>
      <c r="U15" s="26">
        <v>40</v>
      </c>
      <c r="V15" s="26">
        <v>11</v>
      </c>
      <c r="W15" s="26">
        <v>7</v>
      </c>
      <c r="X15" s="26">
        <v>15</v>
      </c>
      <c r="Y15" s="26">
        <v>16</v>
      </c>
      <c r="Z15" s="26">
        <v>23</v>
      </c>
      <c r="AA15" s="26">
        <v>68</v>
      </c>
      <c r="AB15" s="26">
        <v>15</v>
      </c>
      <c r="AC15" s="26">
        <v>69</v>
      </c>
      <c r="AD15" s="26">
        <v>29</v>
      </c>
      <c r="AE15" s="26">
        <v>43</v>
      </c>
      <c r="AF15" s="26">
        <v>31</v>
      </c>
      <c r="AG15" s="26">
        <v>17</v>
      </c>
      <c r="AH15" s="26">
        <v>41</v>
      </c>
      <c r="AI15" s="26">
        <v>63</v>
      </c>
      <c r="AJ15" s="26">
        <v>43</v>
      </c>
      <c r="AK15" s="26">
        <v>11</v>
      </c>
      <c r="AL15" s="26">
        <v>2</v>
      </c>
      <c r="AM15" s="26">
        <v>19</v>
      </c>
      <c r="AN15" s="26">
        <v>66</v>
      </c>
      <c r="AO15" s="26">
        <v>17</v>
      </c>
      <c r="AP15" s="26">
        <v>25</v>
      </c>
      <c r="AQ15" s="26">
        <v>19</v>
      </c>
      <c r="AR15" s="26">
        <v>69</v>
      </c>
      <c r="AS15" s="26">
        <v>64</v>
      </c>
      <c r="AT15" s="26">
        <v>64</v>
      </c>
      <c r="AU15" s="26">
        <v>17</v>
      </c>
      <c r="AV15" s="26">
        <v>30</v>
      </c>
      <c r="AW15" s="26">
        <v>57</v>
      </c>
      <c r="AX15" s="26">
        <v>1</v>
      </c>
      <c r="AY15" s="26">
        <v>3</v>
      </c>
      <c r="AZ15" s="26">
        <v>9</v>
      </c>
      <c r="BA15" s="26">
        <v>50</v>
      </c>
      <c r="BB15" s="26">
        <v>2</v>
      </c>
      <c r="BC15" s="26">
        <v>55</v>
      </c>
      <c r="BD15" s="26">
        <v>78</v>
      </c>
      <c r="BE15" s="26">
        <v>20</v>
      </c>
      <c r="BF15" s="26">
        <v>32</v>
      </c>
      <c r="BG15" s="26">
        <v>68</v>
      </c>
      <c r="BH15" s="26">
        <v>68</v>
      </c>
      <c r="BI15" s="26">
        <v>56</v>
      </c>
      <c r="BJ15" s="26">
        <v>62</v>
      </c>
      <c r="BK15" s="26">
        <v>79</v>
      </c>
      <c r="BL15" s="26">
        <v>41</v>
      </c>
      <c r="BM15" s="26">
        <v>38</v>
      </c>
      <c r="BN15" s="26">
        <v>26</v>
      </c>
      <c r="BO15" s="26">
        <v>63</v>
      </c>
      <c r="BP15" s="26">
        <v>17</v>
      </c>
      <c r="BQ15" s="26">
        <v>58</v>
      </c>
      <c r="BR15" s="26">
        <v>20</v>
      </c>
      <c r="BS15" s="26">
        <v>27</v>
      </c>
      <c r="BT15" s="26">
        <v>16</v>
      </c>
      <c r="BU15" s="26">
        <v>40</v>
      </c>
      <c r="BV15" s="26">
        <v>13</v>
      </c>
      <c r="BW15" s="26">
        <v>1</v>
      </c>
      <c r="BX15" s="26">
        <v>1</v>
      </c>
      <c r="BY15" s="26">
        <v>66</v>
      </c>
      <c r="BZ15" s="26">
        <v>18</v>
      </c>
      <c r="CA15" s="26">
        <v>34</v>
      </c>
      <c r="CB15" s="26">
        <v>48</v>
      </c>
      <c r="CC15" s="26">
        <v>27</v>
      </c>
      <c r="CD15" s="26">
        <v>41</v>
      </c>
      <c r="CE15" s="26">
        <v>66</v>
      </c>
      <c r="CF15" s="26">
        <v>35</v>
      </c>
      <c r="CG15" s="26">
        <v>49</v>
      </c>
      <c r="CH15" s="26">
        <v>66</v>
      </c>
      <c r="CI15" s="26">
        <v>21</v>
      </c>
      <c r="CJ15" s="26">
        <v>70</v>
      </c>
      <c r="CK15" s="26">
        <v>1</v>
      </c>
      <c r="CL15" s="26">
        <v>18</v>
      </c>
      <c r="CM15" s="26">
        <v>20</v>
      </c>
      <c r="CN15" s="26">
        <v>2</v>
      </c>
      <c r="CO15" s="26">
        <v>51</v>
      </c>
      <c r="CP15" s="26">
        <v>23</v>
      </c>
      <c r="CQ15" s="26">
        <v>25</v>
      </c>
      <c r="CR15" s="26">
        <v>22</v>
      </c>
      <c r="CS15" s="26">
        <v>9</v>
      </c>
      <c r="CT15" s="26">
        <v>8</v>
      </c>
      <c r="CU15" s="26">
        <v>8</v>
      </c>
      <c r="CV15" s="26">
        <v>67</v>
      </c>
      <c r="CW15" s="26">
        <v>66</v>
      </c>
      <c r="CX15" s="26">
        <v>36</v>
      </c>
      <c r="CY15" s="26">
        <v>47</v>
      </c>
      <c r="CZ15" s="26">
        <v>9</v>
      </c>
      <c r="DA15" s="26">
        <v>36</v>
      </c>
      <c r="DB15" s="26">
        <v>14</v>
      </c>
      <c r="DC15" s="26">
        <v>74</v>
      </c>
      <c r="DD15" s="26">
        <v>59</v>
      </c>
      <c r="DE15" s="26">
        <v>35</v>
      </c>
      <c r="DF15" s="26">
        <v>50</v>
      </c>
      <c r="DG15" s="26">
        <v>19</v>
      </c>
      <c r="DH15" s="26">
        <v>13</v>
      </c>
      <c r="DI15" s="26">
        <v>14</v>
      </c>
      <c r="DJ15" s="26">
        <v>14</v>
      </c>
      <c r="DK15" s="26">
        <v>61</v>
      </c>
      <c r="DL15" s="26">
        <v>27</v>
      </c>
      <c r="DM15" s="26">
        <v>67</v>
      </c>
      <c r="DN15" s="26">
        <v>68</v>
      </c>
      <c r="DO15" s="26">
        <v>4</v>
      </c>
      <c r="DP15" s="26">
        <v>61</v>
      </c>
      <c r="DQ15" s="26">
        <v>44</v>
      </c>
      <c r="DR15" s="26">
        <v>28</v>
      </c>
      <c r="DS15" s="26">
        <v>34</v>
      </c>
      <c r="DT15" s="26">
        <v>56</v>
      </c>
      <c r="DU15" s="26">
        <v>39</v>
      </c>
      <c r="DV15" s="26">
        <v>42</v>
      </c>
      <c r="DW15" s="26">
        <v>24</v>
      </c>
      <c r="DX15" s="26">
        <v>59</v>
      </c>
      <c r="DY15" s="26">
        <v>35</v>
      </c>
      <c r="DZ15" s="26">
        <v>28</v>
      </c>
      <c r="EA15" s="26">
        <v>33</v>
      </c>
      <c r="EB15" s="26">
        <v>48</v>
      </c>
      <c r="EC15" s="26">
        <v>25</v>
      </c>
      <c r="ED15" s="26">
        <v>25</v>
      </c>
      <c r="EE15" s="26">
        <v>43</v>
      </c>
      <c r="EF15" s="26">
        <v>58</v>
      </c>
      <c r="EG15" s="26">
        <v>4</v>
      </c>
      <c r="EH15" s="26">
        <v>53</v>
      </c>
      <c r="EI15" s="26">
        <v>49</v>
      </c>
      <c r="EJ15" s="26">
        <v>42</v>
      </c>
      <c r="EK15" s="26">
        <v>23</v>
      </c>
      <c r="EL15" s="26">
        <v>48</v>
      </c>
      <c r="EM15" s="26">
        <v>22</v>
      </c>
      <c r="EN15" s="26">
        <v>66</v>
      </c>
    </row>
    <row r="16" spans="1:144">
      <c r="A16" s="34" t="s">
        <v>213</v>
      </c>
      <c r="B16" s="34" t="s">
        <v>1</v>
      </c>
      <c r="C16" s="26">
        <v>70</v>
      </c>
      <c r="D16" s="26">
        <v>55</v>
      </c>
      <c r="E16" s="26">
        <v>77</v>
      </c>
      <c r="F16" s="26">
        <v>50</v>
      </c>
      <c r="G16" s="26">
        <v>56</v>
      </c>
      <c r="H16" s="26">
        <v>45</v>
      </c>
      <c r="I16" s="26">
        <v>77</v>
      </c>
      <c r="J16" s="26">
        <v>1</v>
      </c>
      <c r="K16" s="26">
        <v>56</v>
      </c>
      <c r="L16" s="26">
        <v>78</v>
      </c>
      <c r="M16" s="26">
        <v>36</v>
      </c>
      <c r="N16" s="26">
        <v>70</v>
      </c>
      <c r="O16" s="26">
        <v>39</v>
      </c>
      <c r="P16" s="26">
        <v>76</v>
      </c>
      <c r="Q16" s="26">
        <v>40</v>
      </c>
      <c r="R16" s="26">
        <v>52</v>
      </c>
      <c r="S16" s="26">
        <v>80</v>
      </c>
      <c r="T16" s="26">
        <v>72</v>
      </c>
      <c r="U16" s="26">
        <v>69</v>
      </c>
      <c r="V16" s="26">
        <v>23</v>
      </c>
      <c r="W16" s="26">
        <v>38</v>
      </c>
      <c r="X16" s="26">
        <v>31</v>
      </c>
      <c r="Y16" s="26">
        <v>56</v>
      </c>
      <c r="Z16" s="26">
        <v>43</v>
      </c>
      <c r="AA16" s="26">
        <v>38</v>
      </c>
      <c r="AB16" s="26">
        <v>62</v>
      </c>
      <c r="AC16" s="26">
        <v>2</v>
      </c>
      <c r="AD16" s="26">
        <v>53</v>
      </c>
      <c r="AE16" s="26">
        <v>48</v>
      </c>
      <c r="AF16" s="26">
        <v>75</v>
      </c>
      <c r="AG16" s="26">
        <v>71</v>
      </c>
      <c r="AH16" s="26">
        <v>79</v>
      </c>
      <c r="AI16" s="26">
        <v>1</v>
      </c>
      <c r="AJ16" s="26">
        <v>2</v>
      </c>
      <c r="AK16" s="26">
        <v>2</v>
      </c>
      <c r="AL16" s="26">
        <v>13</v>
      </c>
      <c r="AM16" s="26">
        <v>10</v>
      </c>
      <c r="AN16" s="26">
        <v>1</v>
      </c>
      <c r="AO16" s="26">
        <v>34</v>
      </c>
      <c r="AP16" s="26">
        <v>66</v>
      </c>
      <c r="AQ16" s="26">
        <v>51</v>
      </c>
      <c r="AR16" s="26">
        <v>13</v>
      </c>
      <c r="AS16" s="26">
        <v>64</v>
      </c>
      <c r="AT16" s="26">
        <v>72</v>
      </c>
      <c r="AU16" s="26">
        <v>65</v>
      </c>
      <c r="AV16" s="26">
        <v>64</v>
      </c>
      <c r="AW16" s="26">
        <v>70</v>
      </c>
      <c r="AX16" s="26">
        <v>1</v>
      </c>
      <c r="AY16" s="26">
        <v>66</v>
      </c>
      <c r="AZ16" s="26">
        <v>42</v>
      </c>
      <c r="BA16" s="26">
        <v>9</v>
      </c>
      <c r="BB16" s="26">
        <v>38</v>
      </c>
      <c r="BC16" s="26">
        <v>65</v>
      </c>
      <c r="BD16" s="26">
        <v>35</v>
      </c>
      <c r="BE16" s="26">
        <v>66</v>
      </c>
      <c r="BF16" s="26">
        <v>60</v>
      </c>
      <c r="BG16" s="26">
        <v>36</v>
      </c>
      <c r="BH16" s="26">
        <v>43</v>
      </c>
      <c r="BI16" s="26">
        <v>1</v>
      </c>
      <c r="BJ16" s="26">
        <v>35</v>
      </c>
      <c r="BK16" s="26">
        <v>77</v>
      </c>
      <c r="BL16" s="26">
        <v>41</v>
      </c>
      <c r="BM16" s="26">
        <v>77</v>
      </c>
      <c r="BN16" s="26">
        <v>36</v>
      </c>
      <c r="BO16" s="26">
        <v>40</v>
      </c>
      <c r="BP16" s="26">
        <v>56</v>
      </c>
      <c r="BQ16" s="26">
        <v>9</v>
      </c>
      <c r="BR16" s="26">
        <v>42</v>
      </c>
      <c r="BS16" s="26">
        <v>39</v>
      </c>
      <c r="BT16" s="26">
        <v>56</v>
      </c>
      <c r="BU16" s="26">
        <v>35</v>
      </c>
      <c r="BV16" s="26">
        <v>67</v>
      </c>
      <c r="BW16" s="26">
        <v>71</v>
      </c>
      <c r="BX16" s="26">
        <v>77</v>
      </c>
      <c r="BY16" s="26">
        <v>61</v>
      </c>
      <c r="BZ16" s="26">
        <v>82</v>
      </c>
      <c r="CA16" s="26">
        <v>8</v>
      </c>
      <c r="CB16" s="26">
        <v>4</v>
      </c>
      <c r="CC16" s="26">
        <v>73</v>
      </c>
      <c r="CD16" s="26">
        <v>76</v>
      </c>
      <c r="CE16" s="26">
        <v>26</v>
      </c>
      <c r="CF16" s="26">
        <v>42</v>
      </c>
      <c r="CG16" s="26">
        <v>31</v>
      </c>
      <c r="CH16" s="26">
        <v>30</v>
      </c>
      <c r="CI16" s="26">
        <v>30</v>
      </c>
      <c r="CJ16" s="26">
        <v>20</v>
      </c>
      <c r="CK16" s="26">
        <v>66</v>
      </c>
      <c r="CL16" s="26">
        <v>10</v>
      </c>
      <c r="CM16" s="26">
        <v>82</v>
      </c>
      <c r="CN16" s="26">
        <v>35</v>
      </c>
      <c r="CO16" s="26">
        <v>4</v>
      </c>
      <c r="CP16" s="26">
        <v>68</v>
      </c>
      <c r="CQ16" s="26">
        <v>26</v>
      </c>
      <c r="CR16" s="26">
        <v>38</v>
      </c>
      <c r="CS16" s="26">
        <v>57</v>
      </c>
      <c r="CT16" s="26">
        <v>40</v>
      </c>
      <c r="CU16" s="26">
        <v>78</v>
      </c>
      <c r="CV16" s="26">
        <v>13</v>
      </c>
      <c r="CW16" s="26">
        <v>20</v>
      </c>
      <c r="CX16" s="26">
        <v>72</v>
      </c>
      <c r="CY16" s="26">
        <v>52</v>
      </c>
      <c r="CZ16" s="26">
        <v>45</v>
      </c>
      <c r="DA16" s="26">
        <v>35</v>
      </c>
      <c r="DB16" s="26">
        <v>54</v>
      </c>
      <c r="DC16" s="26">
        <v>34</v>
      </c>
      <c r="DD16" s="26">
        <v>48</v>
      </c>
      <c r="DE16" s="26">
        <v>35</v>
      </c>
      <c r="DF16" s="26">
        <v>23</v>
      </c>
      <c r="DG16" s="26">
        <v>42</v>
      </c>
      <c r="DH16" s="26">
        <v>55</v>
      </c>
      <c r="DI16" s="26">
        <v>74</v>
      </c>
      <c r="DJ16" s="26">
        <v>68</v>
      </c>
      <c r="DK16" s="26">
        <v>1</v>
      </c>
      <c r="DL16" s="26">
        <v>15</v>
      </c>
      <c r="DM16" s="26">
        <v>20</v>
      </c>
      <c r="DN16" s="26">
        <v>6</v>
      </c>
      <c r="DO16" s="26">
        <v>75</v>
      </c>
      <c r="DP16" s="26">
        <v>36</v>
      </c>
      <c r="DQ16" s="26">
        <v>64</v>
      </c>
      <c r="DR16" s="26">
        <v>53</v>
      </c>
      <c r="DS16" s="26">
        <v>9</v>
      </c>
      <c r="DT16" s="26">
        <v>45</v>
      </c>
      <c r="DU16" s="26">
        <v>58</v>
      </c>
      <c r="DV16" s="26">
        <v>47</v>
      </c>
      <c r="DW16" s="26">
        <v>33</v>
      </c>
      <c r="DX16" s="26">
        <v>48</v>
      </c>
      <c r="DY16" s="26">
        <v>75</v>
      </c>
      <c r="DZ16" s="26">
        <v>78</v>
      </c>
      <c r="EA16" s="26">
        <v>77</v>
      </c>
      <c r="EB16" s="26">
        <v>2</v>
      </c>
      <c r="EC16" s="26">
        <v>75</v>
      </c>
      <c r="ED16" s="26">
        <v>75</v>
      </c>
      <c r="EE16" s="26">
        <v>59</v>
      </c>
      <c r="EF16" s="26">
        <v>48</v>
      </c>
      <c r="EG16" s="26">
        <v>53</v>
      </c>
      <c r="EH16" s="26">
        <v>53</v>
      </c>
      <c r="EI16" s="26">
        <v>49</v>
      </c>
      <c r="EJ16" s="26">
        <v>75</v>
      </c>
      <c r="EK16" s="26">
        <v>67</v>
      </c>
      <c r="EL16" s="26">
        <v>65</v>
      </c>
      <c r="EM16" s="26">
        <v>46</v>
      </c>
      <c r="EN16" s="26">
        <v>78</v>
      </c>
    </row>
    <row r="17" spans="1:144">
      <c r="A17" s="34" t="s">
        <v>285</v>
      </c>
      <c r="B17" s="34" t="s">
        <v>86</v>
      </c>
      <c r="C17" s="26">
        <v>18</v>
      </c>
      <c r="D17" s="26">
        <v>51</v>
      </c>
      <c r="E17" s="26">
        <v>15</v>
      </c>
      <c r="F17" s="26">
        <v>19</v>
      </c>
      <c r="G17" s="26">
        <v>18</v>
      </c>
      <c r="H17" s="26">
        <v>16</v>
      </c>
      <c r="I17" s="26">
        <v>23</v>
      </c>
      <c r="J17" s="26">
        <v>56</v>
      </c>
      <c r="K17" s="26">
        <v>16</v>
      </c>
      <c r="L17" s="26">
        <v>53</v>
      </c>
      <c r="M17" s="26">
        <v>45</v>
      </c>
      <c r="N17" s="26">
        <v>40</v>
      </c>
      <c r="O17" s="26">
        <v>71</v>
      </c>
      <c r="P17" s="26">
        <v>6</v>
      </c>
      <c r="Q17" s="26">
        <v>58</v>
      </c>
      <c r="R17" s="26">
        <v>36</v>
      </c>
      <c r="S17" s="26">
        <v>56</v>
      </c>
      <c r="T17" s="26">
        <v>30</v>
      </c>
      <c r="U17" s="26">
        <v>65</v>
      </c>
      <c r="V17" s="26">
        <v>15</v>
      </c>
      <c r="W17" s="26">
        <v>35</v>
      </c>
      <c r="X17" s="26">
        <v>9</v>
      </c>
      <c r="Y17" s="26">
        <v>18</v>
      </c>
      <c r="Z17" s="26">
        <v>3</v>
      </c>
      <c r="AA17" s="26">
        <v>48</v>
      </c>
      <c r="AB17" s="26">
        <v>20</v>
      </c>
      <c r="AC17" s="26">
        <v>79</v>
      </c>
      <c r="AD17" s="26">
        <v>15</v>
      </c>
      <c r="AE17" s="26">
        <v>34</v>
      </c>
      <c r="AF17" s="26">
        <v>19</v>
      </c>
      <c r="AG17" s="26">
        <v>21</v>
      </c>
      <c r="AH17" s="26">
        <v>35</v>
      </c>
      <c r="AI17" s="26">
        <v>70</v>
      </c>
      <c r="AJ17" s="26">
        <v>65</v>
      </c>
      <c r="AK17" s="26">
        <v>24</v>
      </c>
      <c r="AL17" s="26">
        <v>11</v>
      </c>
      <c r="AM17" s="26">
        <v>52</v>
      </c>
      <c r="AN17" s="26">
        <v>70</v>
      </c>
      <c r="AO17" s="26">
        <v>39</v>
      </c>
      <c r="AP17" s="26">
        <v>29</v>
      </c>
      <c r="AQ17" s="26">
        <v>2</v>
      </c>
      <c r="AR17" s="26">
        <v>11</v>
      </c>
      <c r="AS17" s="26">
        <v>30</v>
      </c>
      <c r="AT17" s="26">
        <v>59</v>
      </c>
      <c r="AU17" s="26">
        <v>75</v>
      </c>
      <c r="AV17" s="26">
        <v>1</v>
      </c>
      <c r="AW17" s="26">
        <v>64</v>
      </c>
      <c r="AX17" s="26">
        <v>1</v>
      </c>
      <c r="AY17" s="26">
        <v>17</v>
      </c>
      <c r="AZ17" s="26">
        <v>44</v>
      </c>
      <c r="BA17" s="26">
        <v>62</v>
      </c>
      <c r="BB17" s="26">
        <v>56</v>
      </c>
      <c r="BC17" s="26">
        <v>54</v>
      </c>
      <c r="BD17" s="26">
        <v>82</v>
      </c>
      <c r="BE17" s="26">
        <v>14</v>
      </c>
      <c r="BF17" s="26">
        <v>26</v>
      </c>
      <c r="BG17" s="26">
        <v>82</v>
      </c>
      <c r="BH17" s="26">
        <v>79</v>
      </c>
      <c r="BI17" s="26">
        <v>1</v>
      </c>
      <c r="BJ17" s="26">
        <v>16</v>
      </c>
      <c r="BK17" s="26">
        <v>33</v>
      </c>
      <c r="BL17" s="26">
        <v>1</v>
      </c>
      <c r="BM17" s="26">
        <v>3</v>
      </c>
      <c r="BN17" s="26">
        <v>12</v>
      </c>
      <c r="BO17" s="26">
        <v>53</v>
      </c>
      <c r="BP17" s="26">
        <v>37</v>
      </c>
      <c r="BQ17" s="26">
        <v>74</v>
      </c>
      <c r="BR17" s="26">
        <v>5</v>
      </c>
      <c r="BS17" s="26">
        <v>40</v>
      </c>
      <c r="BT17" s="26">
        <v>26</v>
      </c>
      <c r="BU17" s="26">
        <v>74</v>
      </c>
      <c r="BV17" s="26">
        <v>28</v>
      </c>
      <c r="BW17" s="26">
        <v>51</v>
      </c>
      <c r="BX17" s="26">
        <v>67</v>
      </c>
      <c r="BY17" s="26">
        <v>65</v>
      </c>
      <c r="BZ17" s="26">
        <v>11</v>
      </c>
      <c r="CA17" s="26">
        <v>51</v>
      </c>
      <c r="CB17" s="26">
        <v>44</v>
      </c>
      <c r="CC17" s="26">
        <v>30</v>
      </c>
      <c r="CD17" s="26">
        <v>50</v>
      </c>
      <c r="CE17" s="26">
        <v>63</v>
      </c>
      <c r="CF17" s="26">
        <v>36</v>
      </c>
      <c r="CG17" s="26">
        <v>76</v>
      </c>
      <c r="CH17" s="26">
        <v>71</v>
      </c>
      <c r="CI17" s="26">
        <v>49</v>
      </c>
      <c r="CJ17" s="26">
        <v>74</v>
      </c>
      <c r="CK17" s="26">
        <v>1</v>
      </c>
      <c r="CL17" s="26">
        <v>60</v>
      </c>
      <c r="CM17" s="26">
        <v>43</v>
      </c>
      <c r="CN17" s="26">
        <v>27</v>
      </c>
      <c r="CO17" s="26">
        <v>41</v>
      </c>
      <c r="CP17" s="26">
        <v>8</v>
      </c>
      <c r="CQ17" s="26">
        <v>77</v>
      </c>
      <c r="CR17" s="26">
        <v>15</v>
      </c>
      <c r="CS17" s="26">
        <v>13</v>
      </c>
      <c r="CT17" s="26">
        <v>31</v>
      </c>
      <c r="CU17" s="26">
        <v>15</v>
      </c>
      <c r="CV17" s="26">
        <v>43</v>
      </c>
      <c r="CW17" s="26">
        <v>38</v>
      </c>
      <c r="CX17" s="26">
        <v>69</v>
      </c>
      <c r="CY17" s="26">
        <v>29</v>
      </c>
      <c r="CZ17" s="26">
        <v>16</v>
      </c>
      <c r="DA17" s="26">
        <v>5</v>
      </c>
      <c r="DB17" s="26">
        <v>2</v>
      </c>
      <c r="DC17" s="26">
        <v>26</v>
      </c>
      <c r="DD17" s="26">
        <v>59</v>
      </c>
      <c r="DE17" s="26">
        <v>31</v>
      </c>
      <c r="DF17" s="26">
        <v>73</v>
      </c>
      <c r="DG17" s="26">
        <v>41</v>
      </c>
      <c r="DH17" s="26">
        <v>17</v>
      </c>
      <c r="DI17" s="26">
        <v>11</v>
      </c>
      <c r="DJ17" s="26">
        <v>17</v>
      </c>
      <c r="DK17" s="26">
        <v>73</v>
      </c>
      <c r="DL17" s="26">
        <v>52</v>
      </c>
      <c r="DM17" s="26">
        <v>72</v>
      </c>
      <c r="DN17" s="26">
        <v>74</v>
      </c>
      <c r="DO17" s="26">
        <v>5</v>
      </c>
      <c r="DP17" s="26">
        <v>65</v>
      </c>
      <c r="DQ17" s="26">
        <v>14</v>
      </c>
      <c r="DR17" s="26">
        <v>17</v>
      </c>
      <c r="DS17" s="26">
        <v>18</v>
      </c>
      <c r="DT17" s="26">
        <v>65</v>
      </c>
      <c r="DU17" s="26">
        <v>1</v>
      </c>
      <c r="DV17" s="26">
        <v>24</v>
      </c>
      <c r="DW17" s="26">
        <v>25</v>
      </c>
      <c r="DX17" s="26">
        <v>63</v>
      </c>
      <c r="DY17" s="26">
        <v>20</v>
      </c>
      <c r="DZ17" s="26">
        <v>1</v>
      </c>
      <c r="EA17" s="26">
        <v>19</v>
      </c>
      <c r="EB17" s="26">
        <v>61</v>
      </c>
      <c r="EC17" s="26">
        <v>1</v>
      </c>
      <c r="ED17" s="26">
        <v>1</v>
      </c>
      <c r="EE17" s="26">
        <v>30</v>
      </c>
      <c r="EF17" s="26">
        <v>5</v>
      </c>
      <c r="EG17" s="26">
        <v>57</v>
      </c>
      <c r="EH17" s="26">
        <v>50</v>
      </c>
      <c r="EI17" s="26">
        <v>49</v>
      </c>
      <c r="EJ17" s="26">
        <v>21</v>
      </c>
      <c r="EK17" s="26">
        <v>26</v>
      </c>
      <c r="EL17" s="26">
        <v>17</v>
      </c>
      <c r="EM17" s="26">
        <v>22</v>
      </c>
      <c r="EN17" s="26">
        <v>66</v>
      </c>
    </row>
    <row r="18" spans="1:144">
      <c r="A18" s="34" t="s">
        <v>255</v>
      </c>
      <c r="B18" s="34" t="s">
        <v>41</v>
      </c>
      <c r="C18" s="26">
        <v>8</v>
      </c>
      <c r="D18" s="26">
        <v>8</v>
      </c>
      <c r="E18" s="26">
        <v>20</v>
      </c>
      <c r="F18" s="26">
        <v>22</v>
      </c>
      <c r="G18" s="26">
        <v>12</v>
      </c>
      <c r="H18" s="26">
        <v>3</v>
      </c>
      <c r="I18" s="26">
        <v>14</v>
      </c>
      <c r="J18" s="26">
        <v>46</v>
      </c>
      <c r="K18" s="26">
        <v>9</v>
      </c>
      <c r="L18" s="26">
        <v>13</v>
      </c>
      <c r="M18" s="26">
        <v>21</v>
      </c>
      <c r="N18" s="26">
        <v>15</v>
      </c>
      <c r="O18" s="26">
        <v>22</v>
      </c>
      <c r="P18" s="26">
        <v>44</v>
      </c>
      <c r="Q18" s="26">
        <v>27</v>
      </c>
      <c r="R18" s="26">
        <v>9</v>
      </c>
      <c r="S18" s="26">
        <v>15</v>
      </c>
      <c r="T18" s="26">
        <v>37</v>
      </c>
      <c r="U18" s="26">
        <v>78</v>
      </c>
      <c r="V18" s="26">
        <v>32</v>
      </c>
      <c r="W18" s="26">
        <v>21</v>
      </c>
      <c r="X18" s="26">
        <v>4</v>
      </c>
      <c r="Y18" s="26">
        <v>12</v>
      </c>
      <c r="Z18" s="26">
        <v>7</v>
      </c>
      <c r="AA18" s="26">
        <v>57</v>
      </c>
      <c r="AB18" s="26">
        <v>2</v>
      </c>
      <c r="AC18" s="26">
        <v>48</v>
      </c>
      <c r="AD18" s="26">
        <v>5</v>
      </c>
      <c r="AE18" s="26">
        <v>3</v>
      </c>
      <c r="AF18" s="26">
        <v>7</v>
      </c>
      <c r="AG18" s="26">
        <v>13</v>
      </c>
      <c r="AH18" s="26">
        <v>32</v>
      </c>
      <c r="AI18" s="26">
        <v>48</v>
      </c>
      <c r="AJ18" s="26">
        <v>54</v>
      </c>
      <c r="AK18" s="26">
        <v>30</v>
      </c>
      <c r="AL18" s="26">
        <v>22</v>
      </c>
      <c r="AM18" s="26">
        <v>44</v>
      </c>
      <c r="AN18" s="26">
        <v>75</v>
      </c>
      <c r="AO18" s="26">
        <v>18</v>
      </c>
      <c r="AP18" s="26">
        <v>4</v>
      </c>
      <c r="AQ18" s="26">
        <v>6</v>
      </c>
      <c r="AR18" s="26">
        <v>12</v>
      </c>
      <c r="AS18" s="26">
        <v>30</v>
      </c>
      <c r="AT18" s="26">
        <v>8</v>
      </c>
      <c r="AU18" s="26">
        <v>17</v>
      </c>
      <c r="AV18" s="26">
        <v>31</v>
      </c>
      <c r="AW18" s="26">
        <v>1</v>
      </c>
      <c r="AX18" s="26">
        <v>1</v>
      </c>
      <c r="AY18" s="26">
        <v>40</v>
      </c>
      <c r="AZ18" s="26">
        <v>28</v>
      </c>
      <c r="BA18" s="26">
        <v>33</v>
      </c>
      <c r="BB18" s="26">
        <v>12</v>
      </c>
      <c r="BC18" s="26">
        <v>36</v>
      </c>
      <c r="BD18" s="26">
        <v>38</v>
      </c>
      <c r="BE18" s="26">
        <v>11</v>
      </c>
      <c r="BF18" s="26">
        <v>1</v>
      </c>
      <c r="BG18" s="26">
        <v>53</v>
      </c>
      <c r="BH18" s="26">
        <v>35</v>
      </c>
      <c r="BI18" s="26">
        <v>1</v>
      </c>
      <c r="BJ18" s="26">
        <v>18</v>
      </c>
      <c r="BK18" s="26">
        <v>20</v>
      </c>
      <c r="BL18" s="26">
        <v>41</v>
      </c>
      <c r="BM18" s="26">
        <v>19</v>
      </c>
      <c r="BN18" s="26">
        <v>19</v>
      </c>
      <c r="BO18" s="26">
        <v>60</v>
      </c>
      <c r="BP18" s="26">
        <v>18</v>
      </c>
      <c r="BQ18" s="26">
        <v>63</v>
      </c>
      <c r="BR18" s="26">
        <v>11</v>
      </c>
      <c r="BS18" s="26">
        <v>16</v>
      </c>
      <c r="BT18" s="26">
        <v>2</v>
      </c>
      <c r="BU18" s="26">
        <v>41</v>
      </c>
      <c r="BV18" s="26">
        <v>8</v>
      </c>
      <c r="BW18" s="26">
        <v>1</v>
      </c>
      <c r="BX18" s="26">
        <v>1</v>
      </c>
      <c r="BY18" s="26">
        <v>18</v>
      </c>
      <c r="BZ18" s="26">
        <v>12</v>
      </c>
      <c r="CA18" s="26">
        <v>49</v>
      </c>
      <c r="CB18" s="26">
        <v>54</v>
      </c>
      <c r="CC18" s="26">
        <v>38</v>
      </c>
      <c r="CD18" s="26">
        <v>57</v>
      </c>
      <c r="CE18" s="26">
        <v>49</v>
      </c>
      <c r="CF18" s="26">
        <v>75</v>
      </c>
      <c r="CG18" s="26">
        <v>59</v>
      </c>
      <c r="CH18" s="26">
        <v>70</v>
      </c>
      <c r="CI18" s="26">
        <v>62</v>
      </c>
      <c r="CJ18" s="26">
        <v>80</v>
      </c>
      <c r="CK18" s="26">
        <v>1</v>
      </c>
      <c r="CL18" s="26">
        <v>78</v>
      </c>
      <c r="CM18" s="26">
        <v>58</v>
      </c>
      <c r="CN18" s="26">
        <v>22</v>
      </c>
      <c r="CO18" s="26">
        <v>67</v>
      </c>
      <c r="CP18" s="26">
        <v>14</v>
      </c>
      <c r="CQ18" s="26">
        <v>72</v>
      </c>
      <c r="CR18" s="26">
        <v>5</v>
      </c>
      <c r="CS18" s="26">
        <v>27</v>
      </c>
      <c r="CT18" s="26">
        <v>15</v>
      </c>
      <c r="CU18" s="26">
        <v>3</v>
      </c>
      <c r="CV18" s="26">
        <v>52</v>
      </c>
      <c r="CW18" s="26">
        <v>22</v>
      </c>
      <c r="CX18" s="26">
        <v>28</v>
      </c>
      <c r="CY18" s="26">
        <v>45</v>
      </c>
      <c r="CZ18" s="26">
        <v>3</v>
      </c>
      <c r="DA18" s="26">
        <v>11</v>
      </c>
      <c r="DB18" s="26">
        <v>6</v>
      </c>
      <c r="DC18" s="26">
        <v>48</v>
      </c>
      <c r="DD18" s="26">
        <v>44</v>
      </c>
      <c r="DE18" s="26">
        <v>35</v>
      </c>
      <c r="DF18" s="26">
        <v>69</v>
      </c>
      <c r="DG18" s="26">
        <v>3</v>
      </c>
      <c r="DH18" s="26">
        <v>3</v>
      </c>
      <c r="DI18" s="26">
        <v>2</v>
      </c>
      <c r="DJ18" s="26">
        <v>5</v>
      </c>
      <c r="DK18" s="26">
        <v>25</v>
      </c>
      <c r="DL18" s="26">
        <v>41</v>
      </c>
      <c r="DM18" s="26">
        <v>56</v>
      </c>
      <c r="DN18" s="26">
        <v>64</v>
      </c>
      <c r="DO18" s="26">
        <v>1</v>
      </c>
      <c r="DP18" s="26">
        <v>54</v>
      </c>
      <c r="DQ18" s="26">
        <v>16</v>
      </c>
      <c r="DR18" s="26">
        <v>11</v>
      </c>
      <c r="DS18" s="26">
        <v>22</v>
      </c>
      <c r="DT18" s="26">
        <v>5</v>
      </c>
      <c r="DU18" s="26">
        <v>1</v>
      </c>
      <c r="DV18" s="26">
        <v>1</v>
      </c>
      <c r="DW18" s="26">
        <v>15</v>
      </c>
      <c r="DX18" s="26">
        <v>4</v>
      </c>
      <c r="DY18" s="26">
        <v>4</v>
      </c>
      <c r="DZ18" s="26">
        <v>1</v>
      </c>
      <c r="EA18" s="26">
        <v>7</v>
      </c>
      <c r="EB18" s="26">
        <v>72</v>
      </c>
      <c r="EC18" s="26">
        <v>1</v>
      </c>
      <c r="ED18" s="26">
        <v>1</v>
      </c>
      <c r="EE18" s="26">
        <v>8</v>
      </c>
      <c r="EF18" s="26">
        <v>6</v>
      </c>
      <c r="EG18" s="26">
        <v>28</v>
      </c>
      <c r="EH18" s="26">
        <v>53</v>
      </c>
      <c r="EI18" s="26">
        <v>49</v>
      </c>
      <c r="EJ18" s="26">
        <v>27</v>
      </c>
      <c r="EK18" s="26">
        <v>22</v>
      </c>
      <c r="EL18" s="26">
        <v>49</v>
      </c>
      <c r="EM18" s="26">
        <v>18</v>
      </c>
      <c r="EN18" s="26">
        <v>62</v>
      </c>
    </row>
    <row r="19" spans="1:144">
      <c r="A19" s="34" t="s">
        <v>252</v>
      </c>
      <c r="B19" s="34" t="s">
        <v>38</v>
      </c>
      <c r="C19" s="26">
        <v>1</v>
      </c>
      <c r="D19" s="26">
        <v>15</v>
      </c>
      <c r="E19" s="26">
        <v>9</v>
      </c>
      <c r="F19" s="26">
        <v>1</v>
      </c>
      <c r="G19" s="26">
        <v>3</v>
      </c>
      <c r="H19" s="26">
        <v>1</v>
      </c>
      <c r="I19" s="26">
        <v>8</v>
      </c>
      <c r="J19" s="26">
        <v>72</v>
      </c>
      <c r="K19" s="26">
        <v>15</v>
      </c>
      <c r="L19" s="26">
        <v>38</v>
      </c>
      <c r="M19" s="26">
        <v>5</v>
      </c>
      <c r="N19" s="26">
        <v>20</v>
      </c>
      <c r="O19" s="26">
        <v>32</v>
      </c>
      <c r="P19" s="26">
        <v>7</v>
      </c>
      <c r="Q19" s="26">
        <v>66</v>
      </c>
      <c r="R19" s="26">
        <v>11</v>
      </c>
      <c r="S19" s="26">
        <v>34</v>
      </c>
      <c r="T19" s="26">
        <v>17</v>
      </c>
      <c r="U19" s="26">
        <v>79</v>
      </c>
      <c r="V19" s="26">
        <v>1</v>
      </c>
      <c r="W19" s="26">
        <v>14</v>
      </c>
      <c r="X19" s="26">
        <v>1</v>
      </c>
      <c r="Y19" s="26">
        <v>3</v>
      </c>
      <c r="Z19" s="26">
        <v>1</v>
      </c>
      <c r="AA19" s="26">
        <v>76</v>
      </c>
      <c r="AB19" s="26">
        <v>1</v>
      </c>
      <c r="AC19" s="26">
        <v>68</v>
      </c>
      <c r="AD19" s="26">
        <v>1</v>
      </c>
      <c r="AE19" s="26">
        <v>4</v>
      </c>
      <c r="AF19" s="26">
        <v>8</v>
      </c>
      <c r="AG19" s="26">
        <v>4</v>
      </c>
      <c r="AH19" s="26">
        <v>33</v>
      </c>
      <c r="AI19" s="26">
        <v>21</v>
      </c>
      <c r="AJ19" s="26">
        <v>78</v>
      </c>
      <c r="AK19" s="26">
        <v>67</v>
      </c>
      <c r="AL19" s="26">
        <v>47</v>
      </c>
      <c r="AM19" s="26">
        <v>54</v>
      </c>
      <c r="AN19" s="26">
        <v>80</v>
      </c>
      <c r="AO19" s="26">
        <v>13</v>
      </c>
      <c r="AP19" s="26">
        <v>10</v>
      </c>
      <c r="AQ19" s="26">
        <v>8</v>
      </c>
      <c r="AR19" s="26">
        <v>28</v>
      </c>
      <c r="AS19" s="26">
        <v>30</v>
      </c>
      <c r="AT19" s="26">
        <v>35</v>
      </c>
      <c r="AU19" s="26">
        <v>42</v>
      </c>
      <c r="AV19" s="26">
        <v>31</v>
      </c>
      <c r="AW19" s="26">
        <v>60</v>
      </c>
      <c r="AX19" s="26">
        <v>61</v>
      </c>
      <c r="AY19" s="26">
        <v>1</v>
      </c>
      <c r="AZ19" s="26">
        <v>2</v>
      </c>
      <c r="BA19" s="26">
        <v>49</v>
      </c>
      <c r="BB19" s="26">
        <v>2</v>
      </c>
      <c r="BC19" s="26">
        <v>24</v>
      </c>
      <c r="BD19" s="26">
        <v>74</v>
      </c>
      <c r="BE19" s="26">
        <v>5</v>
      </c>
      <c r="BF19" s="26">
        <v>1</v>
      </c>
      <c r="BG19" s="26">
        <v>55</v>
      </c>
      <c r="BH19" s="26">
        <v>70</v>
      </c>
      <c r="BI19" s="26">
        <v>1</v>
      </c>
      <c r="BJ19" s="26">
        <v>15</v>
      </c>
      <c r="BK19" s="26">
        <v>54</v>
      </c>
      <c r="BL19" s="26">
        <v>1</v>
      </c>
      <c r="BM19" s="26">
        <v>1</v>
      </c>
      <c r="BN19" s="26">
        <v>20</v>
      </c>
      <c r="BO19" s="26">
        <v>59</v>
      </c>
      <c r="BP19" s="26">
        <v>40</v>
      </c>
      <c r="BQ19" s="26">
        <v>77</v>
      </c>
      <c r="BR19" s="26">
        <v>23</v>
      </c>
      <c r="BS19" s="26">
        <v>46</v>
      </c>
      <c r="BT19" s="26">
        <v>1</v>
      </c>
      <c r="BU19" s="26">
        <v>18</v>
      </c>
      <c r="BV19" s="26">
        <v>1</v>
      </c>
      <c r="BW19" s="26">
        <v>1</v>
      </c>
      <c r="BX19" s="26">
        <v>1</v>
      </c>
      <c r="BY19" s="26">
        <v>60</v>
      </c>
      <c r="BZ19" s="26">
        <v>8</v>
      </c>
      <c r="CA19" s="26">
        <v>44</v>
      </c>
      <c r="CB19" s="26">
        <v>12</v>
      </c>
      <c r="CC19" s="26">
        <v>42</v>
      </c>
      <c r="CD19" s="26">
        <v>46</v>
      </c>
      <c r="CE19" s="26">
        <v>30</v>
      </c>
      <c r="CF19" s="26">
        <v>54</v>
      </c>
      <c r="CG19" s="26">
        <v>73</v>
      </c>
      <c r="CH19" s="26">
        <v>68</v>
      </c>
      <c r="CI19" s="26">
        <v>48</v>
      </c>
      <c r="CJ19" s="26">
        <v>81</v>
      </c>
      <c r="CK19" s="26">
        <v>45</v>
      </c>
      <c r="CL19" s="26">
        <v>74</v>
      </c>
      <c r="CM19" s="26">
        <v>61</v>
      </c>
      <c r="CN19" s="26">
        <v>1</v>
      </c>
      <c r="CO19" s="26">
        <v>37</v>
      </c>
      <c r="CP19" s="26">
        <v>9</v>
      </c>
      <c r="CQ19" s="26">
        <v>81</v>
      </c>
      <c r="CR19" s="26">
        <v>2</v>
      </c>
      <c r="CS19" s="26">
        <v>3</v>
      </c>
      <c r="CT19" s="26">
        <v>11</v>
      </c>
      <c r="CU19" s="26">
        <v>1</v>
      </c>
      <c r="CV19" s="26">
        <v>36</v>
      </c>
      <c r="CW19" s="26">
        <v>18</v>
      </c>
      <c r="CX19" s="26">
        <v>1</v>
      </c>
      <c r="CY19" s="26">
        <v>28</v>
      </c>
      <c r="CZ19" s="26">
        <v>1</v>
      </c>
      <c r="DA19" s="26">
        <v>1</v>
      </c>
      <c r="DB19" s="26">
        <v>1</v>
      </c>
      <c r="DC19" s="26">
        <v>68</v>
      </c>
      <c r="DD19" s="26">
        <v>59</v>
      </c>
      <c r="DE19" s="26">
        <v>35</v>
      </c>
      <c r="DF19" s="26">
        <v>75</v>
      </c>
      <c r="DG19" s="26">
        <v>2</v>
      </c>
      <c r="DH19" s="26">
        <v>1</v>
      </c>
      <c r="DI19" s="26">
        <v>1</v>
      </c>
      <c r="DJ19" s="26">
        <v>1</v>
      </c>
      <c r="DK19" s="26">
        <v>26</v>
      </c>
      <c r="DL19" s="26">
        <v>16</v>
      </c>
      <c r="DM19" s="26">
        <v>73</v>
      </c>
      <c r="DN19" s="26">
        <v>82</v>
      </c>
      <c r="DO19" s="26">
        <v>2</v>
      </c>
      <c r="DP19" s="26">
        <v>11</v>
      </c>
      <c r="DQ19" s="26">
        <v>18</v>
      </c>
      <c r="DR19" s="26">
        <v>2</v>
      </c>
      <c r="DS19" s="26">
        <v>4</v>
      </c>
      <c r="DT19" s="26">
        <v>4</v>
      </c>
      <c r="DU19" s="26">
        <v>28</v>
      </c>
      <c r="DV19" s="26">
        <v>1</v>
      </c>
      <c r="DW19" s="26">
        <v>12</v>
      </c>
      <c r="DX19" s="26">
        <v>3</v>
      </c>
      <c r="DY19" s="26">
        <v>4</v>
      </c>
      <c r="DZ19" s="26">
        <v>1</v>
      </c>
      <c r="EA19" s="26">
        <v>9</v>
      </c>
      <c r="EB19" s="26">
        <v>72</v>
      </c>
      <c r="EC19" s="26">
        <v>1</v>
      </c>
      <c r="ED19" s="26">
        <v>1</v>
      </c>
      <c r="EE19" s="26">
        <v>3</v>
      </c>
      <c r="EF19" s="26">
        <v>26</v>
      </c>
      <c r="EG19" s="26">
        <v>1</v>
      </c>
      <c r="EH19" s="26">
        <v>53</v>
      </c>
      <c r="EI19" s="26">
        <v>49</v>
      </c>
      <c r="EJ19" s="26">
        <v>12</v>
      </c>
      <c r="EK19" s="26">
        <v>20</v>
      </c>
      <c r="EL19" s="26">
        <v>60</v>
      </c>
      <c r="EM19" s="26">
        <v>22</v>
      </c>
      <c r="EN19" s="26">
        <v>66</v>
      </c>
    </row>
    <row r="20" spans="1:144">
      <c r="A20" s="34" t="s">
        <v>288</v>
      </c>
      <c r="B20" s="34" t="s">
        <v>76</v>
      </c>
      <c r="C20" s="26">
        <v>67</v>
      </c>
      <c r="D20" s="26">
        <v>38</v>
      </c>
      <c r="E20" s="26">
        <v>35</v>
      </c>
      <c r="F20" s="26">
        <v>78</v>
      </c>
      <c r="G20" s="26">
        <v>48</v>
      </c>
      <c r="H20" s="26">
        <v>63</v>
      </c>
      <c r="I20" s="26">
        <v>81</v>
      </c>
      <c r="J20" s="26">
        <v>11</v>
      </c>
      <c r="K20" s="26">
        <v>76</v>
      </c>
      <c r="L20" s="26">
        <v>54</v>
      </c>
      <c r="M20" s="26">
        <v>59</v>
      </c>
      <c r="N20" s="26">
        <v>12</v>
      </c>
      <c r="O20" s="26">
        <v>2</v>
      </c>
      <c r="P20" s="26">
        <v>66</v>
      </c>
      <c r="Q20" s="26">
        <v>34</v>
      </c>
      <c r="R20" s="26">
        <v>57</v>
      </c>
      <c r="S20" s="26">
        <v>3</v>
      </c>
      <c r="T20" s="26">
        <v>73</v>
      </c>
      <c r="U20" s="26">
        <v>67</v>
      </c>
      <c r="V20" s="26">
        <v>71</v>
      </c>
      <c r="W20" s="26">
        <v>81</v>
      </c>
      <c r="X20" s="26">
        <v>51</v>
      </c>
      <c r="Y20" s="26">
        <v>48</v>
      </c>
      <c r="Z20" s="26">
        <v>53</v>
      </c>
      <c r="AA20" s="26">
        <v>51</v>
      </c>
      <c r="AB20" s="26">
        <v>66</v>
      </c>
      <c r="AC20" s="26">
        <v>11</v>
      </c>
      <c r="AD20" s="26">
        <v>81</v>
      </c>
      <c r="AE20" s="26">
        <v>11</v>
      </c>
      <c r="AF20" s="26">
        <v>81</v>
      </c>
      <c r="AG20" s="26">
        <v>67</v>
      </c>
      <c r="AH20" s="26">
        <v>76</v>
      </c>
      <c r="AI20" s="26">
        <v>1</v>
      </c>
      <c r="AJ20" s="26">
        <v>4</v>
      </c>
      <c r="AK20" s="26">
        <v>32</v>
      </c>
      <c r="AL20" s="26">
        <v>57</v>
      </c>
      <c r="AM20" s="26">
        <v>20</v>
      </c>
      <c r="AN20" s="26">
        <v>16</v>
      </c>
      <c r="AO20" s="26">
        <v>12</v>
      </c>
      <c r="AP20" s="26">
        <v>81</v>
      </c>
      <c r="AQ20" s="26">
        <v>81</v>
      </c>
      <c r="AR20" s="26">
        <v>74</v>
      </c>
      <c r="AS20" s="26">
        <v>30</v>
      </c>
      <c r="AT20" s="26">
        <v>60</v>
      </c>
      <c r="AU20" s="26">
        <v>45</v>
      </c>
      <c r="AV20" s="26">
        <v>56</v>
      </c>
      <c r="AW20" s="26">
        <v>1</v>
      </c>
      <c r="AX20" s="26">
        <v>1</v>
      </c>
      <c r="AY20" s="26">
        <v>68</v>
      </c>
      <c r="AZ20" s="26">
        <v>60</v>
      </c>
      <c r="BA20" s="26">
        <v>55</v>
      </c>
      <c r="BB20" s="26">
        <v>60</v>
      </c>
      <c r="BC20" s="26">
        <v>46</v>
      </c>
      <c r="BD20" s="26">
        <v>1</v>
      </c>
      <c r="BE20" s="26">
        <v>78</v>
      </c>
      <c r="BF20" s="26">
        <v>39</v>
      </c>
      <c r="BG20" s="26">
        <v>3</v>
      </c>
      <c r="BH20" s="26">
        <v>1</v>
      </c>
      <c r="BI20" s="26">
        <v>1</v>
      </c>
      <c r="BJ20" s="26">
        <v>29</v>
      </c>
      <c r="BK20" s="26">
        <v>37</v>
      </c>
      <c r="BL20" s="26">
        <v>41</v>
      </c>
      <c r="BM20" s="26">
        <v>72</v>
      </c>
      <c r="BN20" s="26">
        <v>41</v>
      </c>
      <c r="BO20" s="26">
        <v>15</v>
      </c>
      <c r="BP20" s="26">
        <v>73</v>
      </c>
      <c r="BQ20" s="26">
        <v>5</v>
      </c>
      <c r="BR20" s="26">
        <v>34</v>
      </c>
      <c r="BS20" s="26">
        <v>53</v>
      </c>
      <c r="BT20" s="26">
        <v>70</v>
      </c>
      <c r="BU20" s="26">
        <v>54</v>
      </c>
      <c r="BV20" s="26">
        <v>62</v>
      </c>
      <c r="BW20" s="26">
        <v>1</v>
      </c>
      <c r="BX20" s="26">
        <v>1</v>
      </c>
      <c r="BY20" s="26">
        <v>6</v>
      </c>
      <c r="BZ20" s="26">
        <v>63</v>
      </c>
      <c r="CA20" s="26">
        <v>70</v>
      </c>
      <c r="CB20" s="26">
        <v>62</v>
      </c>
      <c r="CC20" s="26">
        <v>82</v>
      </c>
      <c r="CD20" s="26">
        <v>1</v>
      </c>
      <c r="CE20" s="26">
        <v>75</v>
      </c>
      <c r="CF20" s="26">
        <v>1</v>
      </c>
      <c r="CG20" s="26">
        <v>33</v>
      </c>
      <c r="CH20" s="26">
        <v>69</v>
      </c>
      <c r="CI20" s="26">
        <v>18</v>
      </c>
      <c r="CJ20" s="26">
        <v>73</v>
      </c>
      <c r="CK20" s="26">
        <v>81</v>
      </c>
      <c r="CL20" s="26">
        <v>8</v>
      </c>
      <c r="CM20" s="26">
        <v>50</v>
      </c>
      <c r="CN20" s="26">
        <v>52</v>
      </c>
      <c r="CO20" s="26">
        <v>53</v>
      </c>
      <c r="CP20" s="26">
        <v>68</v>
      </c>
      <c r="CQ20" s="26">
        <v>73</v>
      </c>
      <c r="CR20" s="26">
        <v>77</v>
      </c>
      <c r="CS20" s="26">
        <v>81</v>
      </c>
      <c r="CT20" s="26">
        <v>78</v>
      </c>
      <c r="CU20" s="26">
        <v>37</v>
      </c>
      <c r="CV20" s="26">
        <v>6</v>
      </c>
      <c r="CW20" s="26">
        <v>14</v>
      </c>
      <c r="CX20" s="26">
        <v>14</v>
      </c>
      <c r="CY20" s="26">
        <v>78</v>
      </c>
      <c r="CZ20" s="26">
        <v>12</v>
      </c>
      <c r="DA20" s="26">
        <v>43</v>
      </c>
      <c r="DB20" s="26">
        <v>59</v>
      </c>
      <c r="DC20" s="26">
        <v>58</v>
      </c>
      <c r="DD20" s="26">
        <v>25</v>
      </c>
      <c r="DE20" s="26">
        <v>35</v>
      </c>
      <c r="DF20" s="26">
        <v>56</v>
      </c>
      <c r="DG20" s="26">
        <v>59</v>
      </c>
      <c r="DH20" s="26">
        <v>69</v>
      </c>
      <c r="DI20" s="26">
        <v>66</v>
      </c>
      <c r="DJ20" s="26">
        <v>63</v>
      </c>
      <c r="DK20" s="26">
        <v>4</v>
      </c>
      <c r="DL20" s="26">
        <v>2</v>
      </c>
      <c r="DM20" s="26">
        <v>64</v>
      </c>
      <c r="DN20" s="26">
        <v>30</v>
      </c>
      <c r="DO20" s="26">
        <v>65</v>
      </c>
      <c r="DP20" s="26">
        <v>82</v>
      </c>
      <c r="DQ20" s="26">
        <v>77</v>
      </c>
      <c r="DR20" s="26">
        <v>79</v>
      </c>
      <c r="DS20" s="26">
        <v>49</v>
      </c>
      <c r="DT20" s="26">
        <v>8</v>
      </c>
      <c r="DU20" s="26">
        <v>1</v>
      </c>
      <c r="DV20" s="26">
        <v>1</v>
      </c>
      <c r="DW20" s="26">
        <v>71</v>
      </c>
      <c r="DX20" s="26">
        <v>6</v>
      </c>
      <c r="DY20" s="26">
        <v>81</v>
      </c>
      <c r="DZ20" s="26">
        <v>82</v>
      </c>
      <c r="EA20" s="26">
        <v>82</v>
      </c>
      <c r="EB20" s="26">
        <v>1</v>
      </c>
      <c r="EC20" s="26">
        <v>81</v>
      </c>
      <c r="ED20" s="26">
        <v>81</v>
      </c>
      <c r="EE20" s="26">
        <v>74</v>
      </c>
      <c r="EF20" s="26">
        <v>46</v>
      </c>
      <c r="EG20" s="26">
        <v>59</v>
      </c>
      <c r="EH20" s="26">
        <v>53</v>
      </c>
      <c r="EI20" s="26">
        <v>29</v>
      </c>
      <c r="EJ20" s="26">
        <v>82</v>
      </c>
      <c r="EK20" s="26">
        <v>81</v>
      </c>
      <c r="EL20" s="26">
        <v>77</v>
      </c>
      <c r="EM20" s="26">
        <v>48</v>
      </c>
      <c r="EN20" s="26">
        <v>26</v>
      </c>
    </row>
    <row r="21" spans="1:144">
      <c r="A21" s="34" t="s">
        <v>231</v>
      </c>
      <c r="B21" s="34" t="s">
        <v>17</v>
      </c>
      <c r="C21" s="26">
        <v>48</v>
      </c>
      <c r="D21" s="26">
        <v>34</v>
      </c>
      <c r="E21" s="26">
        <v>61</v>
      </c>
      <c r="F21" s="26">
        <v>25</v>
      </c>
      <c r="G21" s="26">
        <v>14</v>
      </c>
      <c r="H21" s="26">
        <v>54</v>
      </c>
      <c r="I21" s="26">
        <v>79</v>
      </c>
      <c r="J21" s="26">
        <v>8</v>
      </c>
      <c r="K21" s="26">
        <v>30</v>
      </c>
      <c r="L21" s="26">
        <v>42</v>
      </c>
      <c r="M21" s="26">
        <v>75</v>
      </c>
      <c r="N21" s="26">
        <v>21</v>
      </c>
      <c r="O21" s="26">
        <v>34</v>
      </c>
      <c r="P21" s="26">
        <v>64</v>
      </c>
      <c r="Q21" s="26">
        <v>21</v>
      </c>
      <c r="R21" s="26">
        <v>64</v>
      </c>
      <c r="S21" s="26">
        <v>55</v>
      </c>
      <c r="T21" s="26">
        <v>11</v>
      </c>
      <c r="U21" s="26">
        <v>73</v>
      </c>
      <c r="V21" s="26">
        <v>67</v>
      </c>
      <c r="W21" s="26">
        <v>9</v>
      </c>
      <c r="X21" s="26">
        <v>12</v>
      </c>
      <c r="Y21" s="26">
        <v>14</v>
      </c>
      <c r="Z21" s="26">
        <v>37</v>
      </c>
      <c r="AA21" s="26">
        <v>25</v>
      </c>
      <c r="AB21" s="26">
        <v>31</v>
      </c>
      <c r="AC21" s="26">
        <v>28</v>
      </c>
      <c r="AD21" s="26">
        <v>34</v>
      </c>
      <c r="AE21" s="26">
        <v>80</v>
      </c>
      <c r="AF21" s="26">
        <v>76</v>
      </c>
      <c r="AG21" s="26">
        <v>65</v>
      </c>
      <c r="AH21" s="26">
        <v>81</v>
      </c>
      <c r="AI21" s="26">
        <v>1</v>
      </c>
      <c r="AJ21" s="26">
        <v>7</v>
      </c>
      <c r="AK21" s="26">
        <v>17</v>
      </c>
      <c r="AL21" s="26">
        <v>39</v>
      </c>
      <c r="AM21" s="26">
        <v>7</v>
      </c>
      <c r="AN21" s="26">
        <v>44</v>
      </c>
      <c r="AO21" s="26">
        <v>54</v>
      </c>
      <c r="AP21" s="26">
        <v>22</v>
      </c>
      <c r="AQ21" s="26">
        <v>59</v>
      </c>
      <c r="AR21" s="26">
        <v>3</v>
      </c>
      <c r="AS21" s="26">
        <v>30</v>
      </c>
      <c r="AT21" s="26">
        <v>25</v>
      </c>
      <c r="AU21" s="26">
        <v>17</v>
      </c>
      <c r="AV21" s="26">
        <v>31</v>
      </c>
      <c r="AW21" s="26">
        <v>79</v>
      </c>
      <c r="AX21" s="26">
        <v>74</v>
      </c>
      <c r="AY21" s="26">
        <v>76</v>
      </c>
      <c r="AZ21" s="26">
        <v>63</v>
      </c>
      <c r="BA21" s="26">
        <v>26</v>
      </c>
      <c r="BB21" s="26">
        <v>60</v>
      </c>
      <c r="BC21" s="26">
        <v>23</v>
      </c>
      <c r="BD21" s="26">
        <v>2</v>
      </c>
      <c r="BE21" s="26">
        <v>76</v>
      </c>
      <c r="BF21" s="26">
        <v>57</v>
      </c>
      <c r="BG21" s="26">
        <v>66</v>
      </c>
      <c r="BH21" s="26">
        <v>19</v>
      </c>
      <c r="BI21" s="26">
        <v>1</v>
      </c>
      <c r="BJ21" s="26">
        <v>20</v>
      </c>
      <c r="BK21" s="26">
        <v>51</v>
      </c>
      <c r="BL21" s="26">
        <v>41</v>
      </c>
      <c r="BM21" s="26">
        <v>70</v>
      </c>
      <c r="BN21" s="26">
        <v>60</v>
      </c>
      <c r="BO21" s="26">
        <v>20</v>
      </c>
      <c r="BP21" s="26">
        <v>33</v>
      </c>
      <c r="BQ21" s="26">
        <v>27</v>
      </c>
      <c r="BR21" s="26">
        <v>80</v>
      </c>
      <c r="BS21" s="26">
        <v>21</v>
      </c>
      <c r="BT21" s="26">
        <v>48</v>
      </c>
      <c r="BU21" s="26">
        <v>23</v>
      </c>
      <c r="BV21" s="26">
        <v>53</v>
      </c>
      <c r="BW21" s="26">
        <v>57</v>
      </c>
      <c r="BX21" s="26">
        <v>61</v>
      </c>
      <c r="BY21" s="26">
        <v>43</v>
      </c>
      <c r="BZ21" s="26">
        <v>71</v>
      </c>
      <c r="CA21" s="26">
        <v>17</v>
      </c>
      <c r="CB21" s="26">
        <v>34</v>
      </c>
      <c r="CC21" s="26">
        <v>9</v>
      </c>
      <c r="CD21" s="26">
        <v>4</v>
      </c>
      <c r="CE21" s="26">
        <v>7</v>
      </c>
      <c r="CF21" s="26">
        <v>55</v>
      </c>
      <c r="CG21" s="26">
        <v>64</v>
      </c>
      <c r="CH21" s="26">
        <v>58</v>
      </c>
      <c r="CI21" s="26">
        <v>39</v>
      </c>
      <c r="CJ21" s="26">
        <v>36</v>
      </c>
      <c r="CK21" s="26">
        <v>54</v>
      </c>
      <c r="CL21" s="26">
        <v>3</v>
      </c>
      <c r="CM21" s="26">
        <v>81</v>
      </c>
      <c r="CN21" s="26">
        <v>33</v>
      </c>
      <c r="CO21" s="26">
        <v>55</v>
      </c>
      <c r="CP21" s="26">
        <v>80</v>
      </c>
      <c r="CQ21" s="26">
        <v>30</v>
      </c>
      <c r="CR21" s="26">
        <v>26</v>
      </c>
      <c r="CS21" s="26">
        <v>5</v>
      </c>
      <c r="CT21" s="26">
        <v>1</v>
      </c>
      <c r="CU21" s="26">
        <v>42</v>
      </c>
      <c r="CV21" s="26">
        <v>4</v>
      </c>
      <c r="CW21" s="26">
        <v>72</v>
      </c>
      <c r="CX21" s="26">
        <v>34</v>
      </c>
      <c r="CY21" s="26">
        <v>45</v>
      </c>
      <c r="CZ21" s="26">
        <v>7</v>
      </c>
      <c r="DA21" s="26">
        <v>32</v>
      </c>
      <c r="DB21" s="26">
        <v>52</v>
      </c>
      <c r="DC21" s="26">
        <v>71</v>
      </c>
      <c r="DD21" s="26">
        <v>7</v>
      </c>
      <c r="DE21" s="26">
        <v>35</v>
      </c>
      <c r="DF21" s="26">
        <v>25</v>
      </c>
      <c r="DG21" s="26">
        <v>7</v>
      </c>
      <c r="DH21" s="26">
        <v>45</v>
      </c>
      <c r="DI21" s="26">
        <v>46</v>
      </c>
      <c r="DJ21" s="26">
        <v>44</v>
      </c>
      <c r="DK21" s="26">
        <v>13</v>
      </c>
      <c r="DL21" s="26">
        <v>3</v>
      </c>
      <c r="DM21" s="26">
        <v>74</v>
      </c>
      <c r="DN21" s="26">
        <v>55</v>
      </c>
      <c r="DO21" s="26">
        <v>25</v>
      </c>
      <c r="DP21" s="26">
        <v>12</v>
      </c>
      <c r="DQ21" s="26">
        <v>41</v>
      </c>
      <c r="DR21" s="26">
        <v>40</v>
      </c>
      <c r="DS21" s="26">
        <v>49</v>
      </c>
      <c r="DT21" s="26">
        <v>82</v>
      </c>
      <c r="DU21" s="26">
        <v>81</v>
      </c>
      <c r="DV21" s="26">
        <v>1</v>
      </c>
      <c r="DW21" s="26">
        <v>79</v>
      </c>
      <c r="DX21" s="26">
        <v>81</v>
      </c>
      <c r="DY21" s="26">
        <v>79</v>
      </c>
      <c r="DZ21" s="26">
        <v>73</v>
      </c>
      <c r="EA21" s="26">
        <v>71</v>
      </c>
      <c r="EB21" s="26">
        <v>9</v>
      </c>
      <c r="EC21" s="26">
        <v>75</v>
      </c>
      <c r="ED21" s="26">
        <v>76</v>
      </c>
      <c r="EE21" s="26">
        <v>66</v>
      </c>
      <c r="EF21" s="26">
        <v>41</v>
      </c>
      <c r="EG21" s="26">
        <v>51</v>
      </c>
      <c r="EH21" s="26">
        <v>53</v>
      </c>
      <c r="EI21" s="26">
        <v>49</v>
      </c>
      <c r="EJ21" s="26">
        <v>81</v>
      </c>
      <c r="EK21" s="26">
        <v>80</v>
      </c>
      <c r="EL21" s="26">
        <v>66</v>
      </c>
      <c r="EM21" s="26">
        <v>44</v>
      </c>
      <c r="EN21" s="26">
        <v>80</v>
      </c>
    </row>
    <row r="22" spans="1:144">
      <c r="A22" s="34" t="s">
        <v>229</v>
      </c>
      <c r="B22" s="34" t="s">
        <v>15</v>
      </c>
      <c r="C22" s="26">
        <v>10</v>
      </c>
      <c r="D22" s="26">
        <v>21</v>
      </c>
      <c r="E22" s="26">
        <v>2</v>
      </c>
      <c r="F22" s="26">
        <v>27</v>
      </c>
      <c r="G22" s="26">
        <v>4</v>
      </c>
      <c r="H22" s="26">
        <v>20</v>
      </c>
      <c r="I22" s="26">
        <v>16</v>
      </c>
      <c r="J22" s="26">
        <v>59</v>
      </c>
      <c r="K22" s="26">
        <v>25</v>
      </c>
      <c r="L22" s="26">
        <v>49</v>
      </c>
      <c r="M22" s="26">
        <v>15</v>
      </c>
      <c r="N22" s="26">
        <v>7</v>
      </c>
      <c r="O22" s="26">
        <v>36</v>
      </c>
      <c r="P22" s="26">
        <v>4</v>
      </c>
      <c r="Q22" s="26">
        <v>61</v>
      </c>
      <c r="R22" s="26">
        <v>14</v>
      </c>
      <c r="S22" s="26">
        <v>11</v>
      </c>
      <c r="T22" s="26">
        <v>56</v>
      </c>
      <c r="U22" s="26">
        <v>75</v>
      </c>
      <c r="V22" s="26">
        <v>16</v>
      </c>
      <c r="W22" s="26">
        <v>24</v>
      </c>
      <c r="X22" s="26">
        <v>21</v>
      </c>
      <c r="Y22" s="26">
        <v>4</v>
      </c>
      <c r="Z22" s="26">
        <v>11</v>
      </c>
      <c r="AA22" s="26">
        <v>42</v>
      </c>
      <c r="AB22" s="26">
        <v>7</v>
      </c>
      <c r="AC22" s="26">
        <v>63</v>
      </c>
      <c r="AD22" s="26">
        <v>32</v>
      </c>
      <c r="AE22" s="26">
        <v>67</v>
      </c>
      <c r="AF22" s="26">
        <v>5</v>
      </c>
      <c r="AG22" s="26">
        <v>15</v>
      </c>
      <c r="AH22" s="26">
        <v>28</v>
      </c>
      <c r="AI22" s="26">
        <v>52</v>
      </c>
      <c r="AJ22" s="26">
        <v>69</v>
      </c>
      <c r="AK22" s="26">
        <v>40</v>
      </c>
      <c r="AL22" s="26">
        <v>20</v>
      </c>
      <c r="AM22" s="26">
        <v>35</v>
      </c>
      <c r="AN22" s="26">
        <v>79</v>
      </c>
      <c r="AO22" s="26">
        <v>31</v>
      </c>
      <c r="AP22" s="26">
        <v>9</v>
      </c>
      <c r="AQ22" s="26">
        <v>11</v>
      </c>
      <c r="AR22" s="26">
        <v>47</v>
      </c>
      <c r="AS22" s="26">
        <v>30</v>
      </c>
      <c r="AT22" s="26">
        <v>13</v>
      </c>
      <c r="AU22" s="26">
        <v>45</v>
      </c>
      <c r="AV22" s="26">
        <v>56</v>
      </c>
      <c r="AW22" s="26">
        <v>1</v>
      </c>
      <c r="AX22" s="26">
        <v>61</v>
      </c>
      <c r="AY22" s="26">
        <v>13</v>
      </c>
      <c r="AZ22" s="26">
        <v>17</v>
      </c>
      <c r="BA22" s="26">
        <v>5</v>
      </c>
      <c r="BB22" s="26">
        <v>30</v>
      </c>
      <c r="BC22" s="26">
        <v>8</v>
      </c>
      <c r="BD22" s="26">
        <v>55</v>
      </c>
      <c r="BE22" s="26">
        <v>3</v>
      </c>
      <c r="BF22" s="26">
        <v>1</v>
      </c>
      <c r="BG22" s="26">
        <v>57</v>
      </c>
      <c r="BH22" s="26">
        <v>77</v>
      </c>
      <c r="BI22" s="26">
        <v>1</v>
      </c>
      <c r="BJ22" s="26">
        <v>10</v>
      </c>
      <c r="BK22" s="26">
        <v>17</v>
      </c>
      <c r="BL22" s="26">
        <v>1</v>
      </c>
      <c r="BM22" s="26">
        <v>5</v>
      </c>
      <c r="BN22" s="26">
        <v>22</v>
      </c>
      <c r="BO22" s="26">
        <v>61</v>
      </c>
      <c r="BP22" s="26">
        <v>35</v>
      </c>
      <c r="BQ22" s="26">
        <v>75</v>
      </c>
      <c r="BR22" s="26">
        <v>2</v>
      </c>
      <c r="BS22" s="26">
        <v>45</v>
      </c>
      <c r="BT22" s="26">
        <v>11</v>
      </c>
      <c r="BU22" s="26">
        <v>49</v>
      </c>
      <c r="BV22" s="26">
        <v>17</v>
      </c>
      <c r="BW22" s="26">
        <v>1</v>
      </c>
      <c r="BX22" s="26">
        <v>1</v>
      </c>
      <c r="BY22" s="26">
        <v>15</v>
      </c>
      <c r="BZ22" s="26">
        <v>17</v>
      </c>
      <c r="CA22" s="26">
        <v>60</v>
      </c>
      <c r="CB22" s="26">
        <v>52</v>
      </c>
      <c r="CC22" s="26">
        <v>46</v>
      </c>
      <c r="CD22" s="26">
        <v>65</v>
      </c>
      <c r="CE22" s="26">
        <v>70</v>
      </c>
      <c r="CF22" s="26">
        <v>46</v>
      </c>
      <c r="CG22" s="26">
        <v>72</v>
      </c>
      <c r="CH22" s="26">
        <v>73</v>
      </c>
      <c r="CI22" s="26">
        <v>46</v>
      </c>
      <c r="CJ22" s="26">
        <v>77</v>
      </c>
      <c r="CK22" s="26">
        <v>63</v>
      </c>
      <c r="CL22" s="26">
        <v>73</v>
      </c>
      <c r="CM22" s="26">
        <v>35</v>
      </c>
      <c r="CN22" s="26">
        <v>19</v>
      </c>
      <c r="CO22" s="26">
        <v>48</v>
      </c>
      <c r="CP22" s="26">
        <v>9</v>
      </c>
      <c r="CQ22" s="26">
        <v>78</v>
      </c>
      <c r="CR22" s="26">
        <v>8</v>
      </c>
      <c r="CS22" s="26">
        <v>10</v>
      </c>
      <c r="CT22" s="26">
        <v>34</v>
      </c>
      <c r="CU22" s="26">
        <v>7</v>
      </c>
      <c r="CV22" s="26">
        <v>44</v>
      </c>
      <c r="CW22" s="26">
        <v>76</v>
      </c>
      <c r="CX22" s="26">
        <v>4</v>
      </c>
      <c r="CY22" s="26">
        <v>6</v>
      </c>
      <c r="CZ22" s="26">
        <v>13</v>
      </c>
      <c r="DA22" s="26">
        <v>12</v>
      </c>
      <c r="DB22" s="26">
        <v>11</v>
      </c>
      <c r="DC22" s="26">
        <v>28</v>
      </c>
      <c r="DD22" s="26">
        <v>59</v>
      </c>
      <c r="DE22" s="26">
        <v>32</v>
      </c>
      <c r="DF22" s="26">
        <v>39</v>
      </c>
      <c r="DG22" s="26">
        <v>12</v>
      </c>
      <c r="DH22" s="26">
        <v>12</v>
      </c>
      <c r="DI22" s="26">
        <v>4</v>
      </c>
      <c r="DJ22" s="26">
        <v>11</v>
      </c>
      <c r="DK22" s="26">
        <v>47</v>
      </c>
      <c r="DL22" s="26">
        <v>47</v>
      </c>
      <c r="DM22" s="26">
        <v>45</v>
      </c>
      <c r="DN22" s="26">
        <v>73</v>
      </c>
      <c r="DO22" s="26">
        <v>3</v>
      </c>
      <c r="DP22" s="26">
        <v>74</v>
      </c>
      <c r="DQ22" s="26">
        <v>30</v>
      </c>
      <c r="DR22" s="26">
        <v>45</v>
      </c>
      <c r="DS22" s="26">
        <v>32</v>
      </c>
      <c r="DT22" s="26">
        <v>67</v>
      </c>
      <c r="DU22" s="26">
        <v>1</v>
      </c>
      <c r="DV22" s="26">
        <v>75</v>
      </c>
      <c r="DW22" s="26">
        <v>26</v>
      </c>
      <c r="DX22" s="26">
        <v>72</v>
      </c>
      <c r="DY22" s="26">
        <v>4</v>
      </c>
      <c r="DZ22" s="26">
        <v>1</v>
      </c>
      <c r="EA22" s="26">
        <v>5</v>
      </c>
      <c r="EB22" s="26">
        <v>72</v>
      </c>
      <c r="EC22" s="26">
        <v>1</v>
      </c>
      <c r="ED22" s="26">
        <v>1</v>
      </c>
      <c r="EE22" s="26">
        <v>4</v>
      </c>
      <c r="EF22" s="26">
        <v>18</v>
      </c>
      <c r="EG22" s="26">
        <v>55</v>
      </c>
      <c r="EH22" s="26">
        <v>53</v>
      </c>
      <c r="EI22" s="26">
        <v>49</v>
      </c>
      <c r="EJ22" s="26">
        <v>14</v>
      </c>
      <c r="EK22" s="26">
        <v>15</v>
      </c>
      <c r="EL22" s="26">
        <v>23</v>
      </c>
      <c r="EM22" s="26">
        <v>22</v>
      </c>
      <c r="EN22" s="26">
        <v>66</v>
      </c>
    </row>
    <row r="23" spans="1:144">
      <c r="A23" s="34" t="s">
        <v>265</v>
      </c>
      <c r="B23" s="34" t="s">
        <v>87</v>
      </c>
      <c r="C23" s="26">
        <v>21</v>
      </c>
      <c r="D23" s="26">
        <v>24</v>
      </c>
      <c r="E23" s="26">
        <v>42</v>
      </c>
      <c r="F23" s="26">
        <v>42</v>
      </c>
      <c r="G23" s="26">
        <v>34</v>
      </c>
      <c r="H23" s="26">
        <v>23</v>
      </c>
      <c r="I23" s="26">
        <v>11</v>
      </c>
      <c r="J23" s="26">
        <v>41</v>
      </c>
      <c r="K23" s="26">
        <v>29</v>
      </c>
      <c r="L23" s="26">
        <v>9</v>
      </c>
      <c r="M23" s="26">
        <v>13</v>
      </c>
      <c r="N23" s="26">
        <v>64</v>
      </c>
      <c r="O23" s="26">
        <v>52</v>
      </c>
      <c r="P23" s="26">
        <v>37</v>
      </c>
      <c r="Q23" s="26">
        <v>64</v>
      </c>
      <c r="R23" s="26">
        <v>50</v>
      </c>
      <c r="S23" s="26">
        <v>26</v>
      </c>
      <c r="T23" s="26">
        <v>52</v>
      </c>
      <c r="U23" s="26">
        <v>8</v>
      </c>
      <c r="V23" s="26">
        <v>69</v>
      </c>
      <c r="W23" s="26">
        <v>31</v>
      </c>
      <c r="X23" s="26">
        <v>32</v>
      </c>
      <c r="Y23" s="26">
        <v>34</v>
      </c>
      <c r="Z23" s="26">
        <v>35</v>
      </c>
      <c r="AA23" s="26">
        <v>12</v>
      </c>
      <c r="AB23" s="26">
        <v>47</v>
      </c>
      <c r="AC23" s="26">
        <v>4</v>
      </c>
      <c r="AD23" s="26">
        <v>46</v>
      </c>
      <c r="AE23" s="26">
        <v>32</v>
      </c>
      <c r="AF23" s="26">
        <v>20</v>
      </c>
      <c r="AG23" s="26">
        <v>1</v>
      </c>
      <c r="AH23" s="26">
        <v>38</v>
      </c>
      <c r="AI23" s="26">
        <v>33</v>
      </c>
      <c r="AJ23" s="26">
        <v>28</v>
      </c>
      <c r="AK23" s="26">
        <v>66</v>
      </c>
      <c r="AL23" s="26">
        <v>61</v>
      </c>
      <c r="AM23" s="26">
        <v>30</v>
      </c>
      <c r="AN23" s="26">
        <v>25</v>
      </c>
      <c r="AO23" s="26">
        <v>57</v>
      </c>
      <c r="AP23" s="26">
        <v>15</v>
      </c>
      <c r="AQ23" s="26">
        <v>34</v>
      </c>
      <c r="AR23" s="26">
        <v>51</v>
      </c>
      <c r="AS23" s="26">
        <v>1</v>
      </c>
      <c r="AT23" s="26">
        <v>21</v>
      </c>
      <c r="AU23" s="26">
        <v>7</v>
      </c>
      <c r="AV23" s="26">
        <v>1</v>
      </c>
      <c r="AW23" s="26">
        <v>41</v>
      </c>
      <c r="AX23" s="26">
        <v>1</v>
      </c>
      <c r="AY23" s="26">
        <v>25</v>
      </c>
      <c r="AZ23" s="26">
        <v>25</v>
      </c>
      <c r="BA23" s="26">
        <v>60</v>
      </c>
      <c r="BB23" s="26">
        <v>6</v>
      </c>
      <c r="BC23" s="26">
        <v>63</v>
      </c>
      <c r="BD23" s="26">
        <v>48</v>
      </c>
      <c r="BE23" s="26">
        <v>49</v>
      </c>
      <c r="BF23" s="26">
        <v>78</v>
      </c>
      <c r="BG23" s="26">
        <v>40</v>
      </c>
      <c r="BH23" s="26">
        <v>69</v>
      </c>
      <c r="BI23" s="26">
        <v>1</v>
      </c>
      <c r="BJ23" s="26">
        <v>57</v>
      </c>
      <c r="BK23" s="26">
        <v>78</v>
      </c>
      <c r="BL23" s="26">
        <v>1</v>
      </c>
      <c r="BM23" s="26">
        <v>67</v>
      </c>
      <c r="BN23" s="26">
        <v>75</v>
      </c>
      <c r="BO23" s="26">
        <v>42</v>
      </c>
      <c r="BP23" s="26">
        <v>53</v>
      </c>
      <c r="BQ23" s="26">
        <v>59</v>
      </c>
      <c r="BR23" s="26">
        <v>46</v>
      </c>
      <c r="BS23" s="26">
        <v>22</v>
      </c>
      <c r="BT23" s="26">
        <v>38</v>
      </c>
      <c r="BU23" s="26">
        <v>20</v>
      </c>
      <c r="BV23" s="26">
        <v>71</v>
      </c>
      <c r="BW23" s="26">
        <v>54</v>
      </c>
      <c r="BX23" s="26">
        <v>1</v>
      </c>
      <c r="BY23" s="26">
        <v>33</v>
      </c>
      <c r="BZ23" s="26">
        <v>53</v>
      </c>
      <c r="CA23" s="26">
        <v>52</v>
      </c>
      <c r="CB23" s="26">
        <v>42</v>
      </c>
      <c r="CC23" s="26">
        <v>56</v>
      </c>
      <c r="CD23" s="26">
        <v>49</v>
      </c>
      <c r="CE23" s="26">
        <v>56</v>
      </c>
      <c r="CF23" s="26">
        <v>1</v>
      </c>
      <c r="CG23" s="26">
        <v>7</v>
      </c>
      <c r="CH23" s="26">
        <v>62</v>
      </c>
      <c r="CI23" s="26">
        <v>35</v>
      </c>
      <c r="CJ23" s="26">
        <v>27</v>
      </c>
      <c r="CK23" s="26">
        <v>1</v>
      </c>
      <c r="CL23" s="26">
        <v>51</v>
      </c>
      <c r="CM23" s="26">
        <v>27</v>
      </c>
      <c r="CN23" s="26">
        <v>59</v>
      </c>
      <c r="CO23" s="26">
        <v>69</v>
      </c>
      <c r="CP23" s="26">
        <v>28</v>
      </c>
      <c r="CQ23" s="26">
        <v>7</v>
      </c>
      <c r="CR23" s="26">
        <v>41</v>
      </c>
      <c r="CS23" s="26">
        <v>60</v>
      </c>
      <c r="CT23" s="26">
        <v>45</v>
      </c>
      <c r="CU23" s="26">
        <v>72</v>
      </c>
      <c r="CV23" s="26">
        <v>17</v>
      </c>
      <c r="CW23" s="26">
        <v>11</v>
      </c>
      <c r="CX23" s="26">
        <v>15</v>
      </c>
      <c r="CY23" s="26">
        <v>24</v>
      </c>
      <c r="CZ23" s="26">
        <v>48</v>
      </c>
      <c r="DA23" s="26">
        <v>30</v>
      </c>
      <c r="DB23" s="26">
        <v>49</v>
      </c>
      <c r="DC23" s="26">
        <v>15</v>
      </c>
      <c r="DD23" s="26">
        <v>9</v>
      </c>
      <c r="DE23" s="26">
        <v>13</v>
      </c>
      <c r="DF23" s="26">
        <v>12</v>
      </c>
      <c r="DG23" s="26">
        <v>45</v>
      </c>
      <c r="DH23" s="26">
        <v>51</v>
      </c>
      <c r="DI23" s="26">
        <v>45</v>
      </c>
      <c r="DJ23" s="26">
        <v>37</v>
      </c>
      <c r="DK23" s="26">
        <v>16</v>
      </c>
      <c r="DL23" s="26">
        <v>36</v>
      </c>
      <c r="DM23" s="26">
        <v>18</v>
      </c>
      <c r="DN23" s="26">
        <v>3</v>
      </c>
      <c r="DO23" s="26">
        <v>49</v>
      </c>
      <c r="DP23" s="26">
        <v>27</v>
      </c>
      <c r="DQ23" s="26">
        <v>49</v>
      </c>
      <c r="DR23" s="26">
        <v>48</v>
      </c>
      <c r="DS23" s="26">
        <v>40</v>
      </c>
      <c r="DT23" s="26">
        <v>46</v>
      </c>
      <c r="DU23" s="26">
        <v>36</v>
      </c>
      <c r="DV23" s="26">
        <v>54</v>
      </c>
      <c r="DW23" s="26">
        <v>13</v>
      </c>
      <c r="DX23" s="26">
        <v>42</v>
      </c>
      <c r="DY23" s="26">
        <v>17</v>
      </c>
      <c r="DZ23" s="26">
        <v>22</v>
      </c>
      <c r="EA23" s="26">
        <v>20</v>
      </c>
      <c r="EB23" s="26">
        <v>61</v>
      </c>
      <c r="EC23" s="26">
        <v>1</v>
      </c>
      <c r="ED23" s="26">
        <v>1</v>
      </c>
      <c r="EE23" s="26">
        <v>47</v>
      </c>
      <c r="EF23" s="26">
        <v>1</v>
      </c>
      <c r="EG23" s="26">
        <v>1</v>
      </c>
      <c r="EH23" s="26">
        <v>6</v>
      </c>
      <c r="EI23" s="26">
        <v>11</v>
      </c>
      <c r="EJ23" s="26">
        <v>20</v>
      </c>
      <c r="EK23" s="26">
        <v>13</v>
      </c>
      <c r="EL23" s="26">
        <v>28</v>
      </c>
      <c r="EM23" s="26">
        <v>48</v>
      </c>
      <c r="EN23" s="26">
        <v>26</v>
      </c>
    </row>
    <row r="24" spans="1:144">
      <c r="A24" s="34" t="s">
        <v>247</v>
      </c>
      <c r="B24" s="34" t="s">
        <v>103</v>
      </c>
      <c r="C24" s="26">
        <v>74</v>
      </c>
      <c r="D24" s="26">
        <v>80</v>
      </c>
      <c r="E24" s="26">
        <v>39</v>
      </c>
      <c r="F24" s="26">
        <v>36</v>
      </c>
      <c r="G24" s="26">
        <v>70</v>
      </c>
      <c r="H24" s="26">
        <v>25</v>
      </c>
      <c r="I24" s="26">
        <v>82</v>
      </c>
      <c r="J24" s="26">
        <v>16</v>
      </c>
      <c r="K24" s="26">
        <v>75</v>
      </c>
      <c r="L24" s="26">
        <v>65</v>
      </c>
      <c r="M24" s="26">
        <v>77</v>
      </c>
      <c r="N24" s="26">
        <v>56</v>
      </c>
      <c r="O24" s="26">
        <v>80</v>
      </c>
      <c r="P24" s="26">
        <v>55</v>
      </c>
      <c r="Q24" s="26">
        <v>37</v>
      </c>
      <c r="R24" s="26">
        <v>51</v>
      </c>
      <c r="S24" s="26">
        <v>18</v>
      </c>
      <c r="T24" s="26">
        <v>4</v>
      </c>
      <c r="U24" s="26">
        <v>81</v>
      </c>
      <c r="V24" s="26">
        <v>37</v>
      </c>
      <c r="W24" s="26">
        <v>42</v>
      </c>
      <c r="X24" s="26">
        <v>7</v>
      </c>
      <c r="Y24" s="26">
        <v>70</v>
      </c>
      <c r="Z24" s="26">
        <v>61</v>
      </c>
      <c r="AA24" s="26">
        <v>1</v>
      </c>
      <c r="AB24" s="26">
        <v>58</v>
      </c>
      <c r="AC24" s="26">
        <v>51</v>
      </c>
      <c r="AD24" s="26">
        <v>55</v>
      </c>
      <c r="AE24" s="26">
        <v>18</v>
      </c>
      <c r="AF24" s="26">
        <v>82</v>
      </c>
      <c r="AG24" s="26">
        <v>82</v>
      </c>
      <c r="AH24" s="26">
        <v>82</v>
      </c>
      <c r="AI24" s="26">
        <v>67</v>
      </c>
      <c r="AJ24" s="26">
        <v>11</v>
      </c>
      <c r="AK24" s="26">
        <v>15</v>
      </c>
      <c r="AL24" s="26">
        <v>45</v>
      </c>
      <c r="AM24" s="26">
        <v>4</v>
      </c>
      <c r="AN24" s="26">
        <v>42</v>
      </c>
      <c r="AO24" s="26">
        <v>45</v>
      </c>
      <c r="AP24" s="26">
        <v>64</v>
      </c>
      <c r="AQ24" s="26">
        <v>71</v>
      </c>
      <c r="AR24" s="26">
        <v>82</v>
      </c>
      <c r="AS24" s="26">
        <v>64</v>
      </c>
      <c r="AT24" s="26">
        <v>79</v>
      </c>
      <c r="AU24" s="26">
        <v>36</v>
      </c>
      <c r="AV24" s="26">
        <v>55</v>
      </c>
      <c r="AW24" s="26">
        <v>70</v>
      </c>
      <c r="AX24" s="26">
        <v>80</v>
      </c>
      <c r="AY24" s="26">
        <v>71</v>
      </c>
      <c r="AZ24" s="26">
        <v>63</v>
      </c>
      <c r="BA24" s="26">
        <v>26</v>
      </c>
      <c r="BB24" s="26">
        <v>60</v>
      </c>
      <c r="BC24" s="26">
        <v>57</v>
      </c>
      <c r="BD24" s="26">
        <v>8</v>
      </c>
      <c r="BE24" s="26">
        <v>72</v>
      </c>
      <c r="BF24" s="26">
        <v>51</v>
      </c>
      <c r="BG24" s="26">
        <v>81</v>
      </c>
      <c r="BH24" s="26">
        <v>43</v>
      </c>
      <c r="BI24" s="26">
        <v>56</v>
      </c>
      <c r="BJ24" s="26">
        <v>26</v>
      </c>
      <c r="BK24" s="26">
        <v>27</v>
      </c>
      <c r="BL24" s="26">
        <v>41</v>
      </c>
      <c r="BM24" s="26">
        <v>44</v>
      </c>
      <c r="BN24" s="26">
        <v>49</v>
      </c>
      <c r="BO24" s="26">
        <v>47</v>
      </c>
      <c r="BP24" s="26">
        <v>44</v>
      </c>
      <c r="BQ24" s="26">
        <v>3</v>
      </c>
      <c r="BR24" s="26">
        <v>55</v>
      </c>
      <c r="BS24" s="26">
        <v>41</v>
      </c>
      <c r="BT24" s="26">
        <v>41</v>
      </c>
      <c r="BU24" s="26">
        <v>46</v>
      </c>
      <c r="BV24" s="26">
        <v>66</v>
      </c>
      <c r="BW24" s="26">
        <v>1</v>
      </c>
      <c r="BX24" s="26">
        <v>1</v>
      </c>
      <c r="BY24" s="26">
        <v>22</v>
      </c>
      <c r="BZ24" s="26">
        <v>40</v>
      </c>
      <c r="CA24" s="26">
        <v>42</v>
      </c>
      <c r="CB24" s="26">
        <v>3</v>
      </c>
      <c r="CC24" s="26">
        <v>1</v>
      </c>
      <c r="CD24" s="26">
        <v>1</v>
      </c>
      <c r="CE24" s="26">
        <v>71</v>
      </c>
      <c r="CF24" s="26">
        <v>82</v>
      </c>
      <c r="CG24" s="26">
        <v>82</v>
      </c>
      <c r="CH24" s="26">
        <v>1</v>
      </c>
      <c r="CI24" s="26">
        <v>81</v>
      </c>
      <c r="CJ24" s="26">
        <v>1</v>
      </c>
      <c r="CK24" s="26">
        <v>1</v>
      </c>
      <c r="CL24" s="26">
        <v>80</v>
      </c>
      <c r="CM24" s="26">
        <v>15</v>
      </c>
      <c r="CN24" s="26">
        <v>46</v>
      </c>
      <c r="CO24" s="26">
        <v>8</v>
      </c>
      <c r="CP24" s="26">
        <v>73</v>
      </c>
      <c r="CQ24" s="26">
        <v>53</v>
      </c>
      <c r="CR24" s="26">
        <v>43</v>
      </c>
      <c r="CS24" s="26">
        <v>24</v>
      </c>
      <c r="CT24" s="26">
        <v>2</v>
      </c>
      <c r="CU24" s="26">
        <v>65</v>
      </c>
      <c r="CV24" s="26">
        <v>1</v>
      </c>
      <c r="CW24" s="26">
        <v>55</v>
      </c>
      <c r="CX24" s="26">
        <v>1</v>
      </c>
      <c r="CY24" s="26">
        <v>67</v>
      </c>
      <c r="CZ24" s="26">
        <v>78</v>
      </c>
      <c r="DA24" s="26">
        <v>46</v>
      </c>
      <c r="DB24" s="26">
        <v>73</v>
      </c>
      <c r="DC24" s="26">
        <v>2</v>
      </c>
      <c r="DD24" s="26">
        <v>5</v>
      </c>
      <c r="DE24" s="26">
        <v>1</v>
      </c>
      <c r="DF24" s="26">
        <v>1</v>
      </c>
      <c r="DG24" s="26">
        <v>49</v>
      </c>
      <c r="DH24" s="26">
        <v>43</v>
      </c>
      <c r="DI24" s="26">
        <v>68</v>
      </c>
      <c r="DJ24" s="26">
        <v>61</v>
      </c>
      <c r="DK24" s="26">
        <v>5</v>
      </c>
      <c r="DL24" s="26">
        <v>4</v>
      </c>
      <c r="DM24" s="26">
        <v>82</v>
      </c>
      <c r="DN24" s="26">
        <v>65</v>
      </c>
      <c r="DO24" s="26">
        <v>47</v>
      </c>
      <c r="DP24" s="26">
        <v>28</v>
      </c>
      <c r="DQ24" s="26">
        <v>65</v>
      </c>
      <c r="DR24" s="26">
        <v>59</v>
      </c>
      <c r="DS24" s="26">
        <v>37</v>
      </c>
      <c r="DT24" s="26">
        <v>15</v>
      </c>
      <c r="DU24" s="26">
        <v>1</v>
      </c>
      <c r="DV24" s="26">
        <v>45</v>
      </c>
      <c r="DW24" s="26">
        <v>41</v>
      </c>
      <c r="DX24" s="26">
        <v>20</v>
      </c>
      <c r="DY24" s="26">
        <v>82</v>
      </c>
      <c r="DZ24" s="26">
        <v>81</v>
      </c>
      <c r="EA24" s="26">
        <v>81</v>
      </c>
      <c r="EB24" s="26">
        <v>3</v>
      </c>
      <c r="EC24" s="26">
        <v>81</v>
      </c>
      <c r="ED24" s="26">
        <v>82</v>
      </c>
      <c r="EE24" s="26">
        <v>46</v>
      </c>
      <c r="EF24" s="26">
        <v>82</v>
      </c>
      <c r="EG24" s="26">
        <v>78</v>
      </c>
      <c r="EH24" s="26">
        <v>52</v>
      </c>
      <c r="EI24" s="26">
        <v>46</v>
      </c>
      <c r="EJ24" s="26">
        <v>80</v>
      </c>
      <c r="EK24" s="26">
        <v>78</v>
      </c>
      <c r="EL24" s="26">
        <v>80</v>
      </c>
      <c r="EM24" s="26">
        <v>43</v>
      </c>
      <c r="EN24" s="26">
        <v>82</v>
      </c>
    </row>
    <row r="25" spans="1:144">
      <c r="A25" s="34" t="s">
        <v>293</v>
      </c>
      <c r="B25" s="34" t="s">
        <v>2</v>
      </c>
      <c r="C25" s="26">
        <v>7</v>
      </c>
      <c r="D25" s="26">
        <v>4</v>
      </c>
      <c r="E25" s="26">
        <v>6</v>
      </c>
      <c r="F25" s="26">
        <v>8</v>
      </c>
      <c r="G25" s="26">
        <v>51</v>
      </c>
      <c r="H25" s="26">
        <v>43</v>
      </c>
      <c r="I25" s="26">
        <v>1</v>
      </c>
      <c r="J25" s="26">
        <v>67</v>
      </c>
      <c r="K25" s="26">
        <v>17</v>
      </c>
      <c r="L25" s="26">
        <v>4</v>
      </c>
      <c r="M25" s="26">
        <v>10</v>
      </c>
      <c r="N25" s="26">
        <v>11</v>
      </c>
      <c r="O25" s="26">
        <v>5</v>
      </c>
      <c r="P25" s="26">
        <v>2</v>
      </c>
      <c r="Q25" s="26">
        <v>73</v>
      </c>
      <c r="R25" s="26">
        <v>26</v>
      </c>
      <c r="S25" s="26">
        <v>10</v>
      </c>
      <c r="T25" s="26">
        <v>43</v>
      </c>
      <c r="U25" s="26">
        <v>13</v>
      </c>
      <c r="V25" s="26">
        <v>2</v>
      </c>
      <c r="W25" s="26">
        <v>19</v>
      </c>
      <c r="X25" s="26">
        <v>30</v>
      </c>
      <c r="Y25" s="26">
        <v>51</v>
      </c>
      <c r="Z25" s="26">
        <v>55</v>
      </c>
      <c r="AA25" s="26">
        <v>26</v>
      </c>
      <c r="AB25" s="26">
        <v>42</v>
      </c>
      <c r="AC25" s="26">
        <v>64</v>
      </c>
      <c r="AD25" s="26">
        <v>30</v>
      </c>
      <c r="AE25" s="26">
        <v>20</v>
      </c>
      <c r="AF25" s="26">
        <v>8</v>
      </c>
      <c r="AG25" s="26">
        <v>3</v>
      </c>
      <c r="AH25" s="26">
        <v>3</v>
      </c>
      <c r="AI25" s="26">
        <v>59</v>
      </c>
      <c r="AJ25" s="26">
        <v>72</v>
      </c>
      <c r="AK25" s="26">
        <v>56</v>
      </c>
      <c r="AL25" s="26">
        <v>37</v>
      </c>
      <c r="AM25" s="26">
        <v>81</v>
      </c>
      <c r="AN25" s="26">
        <v>63</v>
      </c>
      <c r="AO25" s="26">
        <v>49</v>
      </c>
      <c r="AP25" s="26">
        <v>34</v>
      </c>
      <c r="AQ25" s="26">
        <v>9</v>
      </c>
      <c r="AR25" s="26">
        <v>36</v>
      </c>
      <c r="AS25" s="26">
        <v>1</v>
      </c>
      <c r="AT25" s="26">
        <v>8</v>
      </c>
      <c r="AU25" s="26">
        <v>4</v>
      </c>
      <c r="AV25" s="26">
        <v>1</v>
      </c>
      <c r="AW25" s="26">
        <v>1</v>
      </c>
      <c r="AX25" s="26">
        <v>1</v>
      </c>
      <c r="AY25" s="26">
        <v>22</v>
      </c>
      <c r="AZ25" s="26">
        <v>10</v>
      </c>
      <c r="BA25" s="26">
        <v>61</v>
      </c>
      <c r="BB25" s="26">
        <v>2</v>
      </c>
      <c r="BC25" s="26">
        <v>19</v>
      </c>
      <c r="BD25" s="26">
        <v>36</v>
      </c>
      <c r="BE25" s="26">
        <v>6</v>
      </c>
      <c r="BF25" s="26">
        <v>1</v>
      </c>
      <c r="BG25" s="26">
        <v>12</v>
      </c>
      <c r="BH25" s="26">
        <v>12</v>
      </c>
      <c r="BI25" s="26">
        <v>1</v>
      </c>
      <c r="BJ25" s="26">
        <v>7</v>
      </c>
      <c r="BK25" s="26">
        <v>4</v>
      </c>
      <c r="BL25" s="26">
        <v>1</v>
      </c>
      <c r="BM25" s="26">
        <v>4</v>
      </c>
      <c r="BN25" s="26">
        <v>1</v>
      </c>
      <c r="BO25" s="26">
        <v>32</v>
      </c>
      <c r="BP25" s="26">
        <v>21</v>
      </c>
      <c r="BQ25" s="26">
        <v>81</v>
      </c>
      <c r="BR25" s="26">
        <v>44</v>
      </c>
      <c r="BS25" s="26">
        <v>43</v>
      </c>
      <c r="BT25" s="26">
        <v>33</v>
      </c>
      <c r="BU25" s="26">
        <v>29</v>
      </c>
      <c r="BV25" s="26">
        <v>23</v>
      </c>
      <c r="BW25" s="26">
        <v>1</v>
      </c>
      <c r="BX25" s="26">
        <v>1</v>
      </c>
      <c r="BY25" s="26">
        <v>14</v>
      </c>
      <c r="BZ25" s="26">
        <v>48</v>
      </c>
      <c r="CA25" s="26">
        <v>40</v>
      </c>
      <c r="CB25" s="26">
        <v>61</v>
      </c>
      <c r="CC25" s="26">
        <v>29</v>
      </c>
      <c r="CD25" s="26">
        <v>36</v>
      </c>
      <c r="CE25" s="26">
        <v>36</v>
      </c>
      <c r="CF25" s="26">
        <v>71</v>
      </c>
      <c r="CG25" s="26">
        <v>16</v>
      </c>
      <c r="CH25" s="26">
        <v>26</v>
      </c>
      <c r="CI25" s="26">
        <v>31</v>
      </c>
      <c r="CJ25" s="26">
        <v>18</v>
      </c>
      <c r="CK25" s="26">
        <v>1</v>
      </c>
      <c r="CL25" s="26">
        <v>15</v>
      </c>
      <c r="CM25" s="26">
        <v>45</v>
      </c>
      <c r="CN25" s="26">
        <v>13</v>
      </c>
      <c r="CO25" s="26">
        <v>38</v>
      </c>
      <c r="CP25" s="26">
        <v>1</v>
      </c>
      <c r="CQ25" s="26">
        <v>46</v>
      </c>
      <c r="CR25" s="26">
        <v>29</v>
      </c>
      <c r="CS25" s="26">
        <v>15</v>
      </c>
      <c r="CT25" s="26">
        <v>32</v>
      </c>
      <c r="CU25" s="26">
        <v>10</v>
      </c>
      <c r="CV25" s="26">
        <v>71</v>
      </c>
      <c r="CW25" s="26">
        <v>64</v>
      </c>
      <c r="CX25" s="26">
        <v>38</v>
      </c>
      <c r="CY25" s="26">
        <v>42</v>
      </c>
      <c r="CZ25" s="26">
        <v>55</v>
      </c>
      <c r="DA25" s="26">
        <v>67</v>
      </c>
      <c r="DB25" s="26">
        <v>43</v>
      </c>
      <c r="DC25" s="26">
        <v>24</v>
      </c>
      <c r="DD25" s="26">
        <v>40</v>
      </c>
      <c r="DE25" s="26">
        <v>23</v>
      </c>
      <c r="DF25" s="26">
        <v>16</v>
      </c>
      <c r="DG25" s="26">
        <v>56</v>
      </c>
      <c r="DH25" s="26">
        <v>31</v>
      </c>
      <c r="DI25" s="26">
        <v>44</v>
      </c>
      <c r="DJ25" s="26">
        <v>34</v>
      </c>
      <c r="DK25" s="26">
        <v>70</v>
      </c>
      <c r="DL25" s="26">
        <v>70</v>
      </c>
      <c r="DM25" s="26">
        <v>26</v>
      </c>
      <c r="DN25" s="26">
        <v>41</v>
      </c>
      <c r="DO25" s="26">
        <v>38</v>
      </c>
      <c r="DP25" s="26">
        <v>16</v>
      </c>
      <c r="DQ25" s="26">
        <v>1</v>
      </c>
      <c r="DR25" s="26">
        <v>25</v>
      </c>
      <c r="DS25" s="26">
        <v>38</v>
      </c>
      <c r="DT25" s="26">
        <v>24</v>
      </c>
      <c r="DU25" s="26">
        <v>28</v>
      </c>
      <c r="DV25" s="26">
        <v>44</v>
      </c>
      <c r="DW25" s="26">
        <v>16</v>
      </c>
      <c r="DX25" s="26">
        <v>24</v>
      </c>
      <c r="DY25" s="26">
        <v>4</v>
      </c>
      <c r="DZ25" s="26">
        <v>1</v>
      </c>
      <c r="EA25" s="26">
        <v>9</v>
      </c>
      <c r="EB25" s="26">
        <v>72</v>
      </c>
      <c r="EC25" s="26">
        <v>1</v>
      </c>
      <c r="ED25" s="26">
        <v>1</v>
      </c>
      <c r="EE25" s="26">
        <v>17</v>
      </c>
      <c r="EF25" s="26">
        <v>21</v>
      </c>
      <c r="EG25" s="26">
        <v>9</v>
      </c>
      <c r="EH25" s="26">
        <v>1</v>
      </c>
      <c r="EI25" s="26">
        <v>2</v>
      </c>
      <c r="EJ25" s="26">
        <v>2</v>
      </c>
      <c r="EK25" s="26">
        <v>2</v>
      </c>
      <c r="EL25" s="26">
        <v>1</v>
      </c>
      <c r="EM25" s="26">
        <v>40</v>
      </c>
      <c r="EN25" s="26">
        <v>61</v>
      </c>
    </row>
    <row r="26" spans="1:144">
      <c r="A26" s="34" t="s">
        <v>276</v>
      </c>
      <c r="B26" s="34" t="s">
        <v>88</v>
      </c>
      <c r="C26" s="26">
        <v>19</v>
      </c>
      <c r="D26" s="26">
        <v>16</v>
      </c>
      <c r="E26" s="26">
        <v>34</v>
      </c>
      <c r="F26" s="26">
        <v>15</v>
      </c>
      <c r="G26" s="26">
        <v>31</v>
      </c>
      <c r="H26" s="26">
        <v>24</v>
      </c>
      <c r="I26" s="26">
        <v>27</v>
      </c>
      <c r="J26" s="26">
        <v>61</v>
      </c>
      <c r="K26" s="26">
        <v>18</v>
      </c>
      <c r="L26" s="26">
        <v>16</v>
      </c>
      <c r="M26" s="26">
        <v>29</v>
      </c>
      <c r="N26" s="26">
        <v>59</v>
      </c>
      <c r="O26" s="26">
        <v>6</v>
      </c>
      <c r="P26" s="26">
        <v>68</v>
      </c>
      <c r="Q26" s="26">
        <v>11</v>
      </c>
      <c r="R26" s="26">
        <v>19</v>
      </c>
      <c r="S26" s="26">
        <v>50</v>
      </c>
      <c r="T26" s="26">
        <v>20</v>
      </c>
      <c r="U26" s="26">
        <v>22</v>
      </c>
      <c r="V26" s="26">
        <v>9</v>
      </c>
      <c r="W26" s="26">
        <v>44</v>
      </c>
      <c r="X26" s="26">
        <v>36</v>
      </c>
      <c r="Y26" s="26">
        <v>31</v>
      </c>
      <c r="Z26" s="26">
        <v>51</v>
      </c>
      <c r="AA26" s="26">
        <v>24</v>
      </c>
      <c r="AB26" s="26">
        <v>16</v>
      </c>
      <c r="AC26" s="26">
        <v>13</v>
      </c>
      <c r="AD26" s="26">
        <v>41</v>
      </c>
      <c r="AE26" s="26">
        <v>29</v>
      </c>
      <c r="AF26" s="26">
        <v>16</v>
      </c>
      <c r="AG26" s="26">
        <v>33</v>
      </c>
      <c r="AH26" s="26">
        <v>27</v>
      </c>
      <c r="AI26" s="26">
        <v>50</v>
      </c>
      <c r="AJ26" s="26">
        <v>48</v>
      </c>
      <c r="AK26" s="26">
        <v>50</v>
      </c>
      <c r="AL26" s="26">
        <v>72</v>
      </c>
      <c r="AM26" s="26">
        <v>46</v>
      </c>
      <c r="AN26" s="26">
        <v>62</v>
      </c>
      <c r="AO26" s="26">
        <v>22</v>
      </c>
      <c r="AP26" s="26">
        <v>47</v>
      </c>
      <c r="AQ26" s="26">
        <v>28</v>
      </c>
      <c r="AR26" s="26">
        <v>24</v>
      </c>
      <c r="AS26" s="26">
        <v>1</v>
      </c>
      <c r="AT26" s="26">
        <v>22</v>
      </c>
      <c r="AU26" s="26">
        <v>26</v>
      </c>
      <c r="AV26" s="26">
        <v>1</v>
      </c>
      <c r="AW26" s="26">
        <v>1</v>
      </c>
      <c r="AX26" s="26">
        <v>1</v>
      </c>
      <c r="AY26" s="26">
        <v>27</v>
      </c>
      <c r="AZ26" s="26">
        <v>18</v>
      </c>
      <c r="BA26" s="26">
        <v>68</v>
      </c>
      <c r="BB26" s="26">
        <v>30</v>
      </c>
      <c r="BC26" s="26">
        <v>62</v>
      </c>
      <c r="BD26" s="26">
        <v>76</v>
      </c>
      <c r="BE26" s="26">
        <v>33</v>
      </c>
      <c r="BF26" s="26">
        <v>1</v>
      </c>
      <c r="BG26" s="26">
        <v>7</v>
      </c>
      <c r="BH26" s="26">
        <v>14</v>
      </c>
      <c r="BI26" s="26">
        <v>1</v>
      </c>
      <c r="BJ26" s="26">
        <v>37</v>
      </c>
      <c r="BK26" s="26">
        <v>57</v>
      </c>
      <c r="BL26" s="26">
        <v>41</v>
      </c>
      <c r="BM26" s="26">
        <v>40</v>
      </c>
      <c r="BN26" s="26">
        <v>43</v>
      </c>
      <c r="BO26" s="26">
        <v>19</v>
      </c>
      <c r="BP26" s="26">
        <v>19</v>
      </c>
      <c r="BQ26" s="26">
        <v>56</v>
      </c>
      <c r="BR26" s="26">
        <v>22</v>
      </c>
      <c r="BS26" s="26">
        <v>32</v>
      </c>
      <c r="BT26" s="26">
        <v>39</v>
      </c>
      <c r="BU26" s="26">
        <v>14</v>
      </c>
      <c r="BV26" s="26">
        <v>38</v>
      </c>
      <c r="BW26" s="26">
        <v>60</v>
      </c>
      <c r="BX26" s="26">
        <v>1</v>
      </c>
      <c r="BY26" s="26">
        <v>28</v>
      </c>
      <c r="BZ26" s="26">
        <v>23</v>
      </c>
      <c r="CA26" s="26">
        <v>27</v>
      </c>
      <c r="CB26" s="26">
        <v>50</v>
      </c>
      <c r="CC26" s="26">
        <v>21</v>
      </c>
      <c r="CD26" s="26">
        <v>15</v>
      </c>
      <c r="CE26" s="26">
        <v>76</v>
      </c>
      <c r="CF26" s="26">
        <v>60</v>
      </c>
      <c r="CG26" s="26">
        <v>24</v>
      </c>
      <c r="CH26" s="26">
        <v>8</v>
      </c>
      <c r="CI26" s="26">
        <v>50</v>
      </c>
      <c r="CJ26" s="26">
        <v>32</v>
      </c>
      <c r="CK26" s="26">
        <v>51</v>
      </c>
      <c r="CL26" s="26">
        <v>23</v>
      </c>
      <c r="CM26" s="26">
        <v>40</v>
      </c>
      <c r="CN26" s="26">
        <v>11</v>
      </c>
      <c r="CO26" s="26">
        <v>14</v>
      </c>
      <c r="CP26" s="26">
        <v>15</v>
      </c>
      <c r="CQ26" s="26">
        <v>55</v>
      </c>
      <c r="CR26" s="26">
        <v>30</v>
      </c>
      <c r="CS26" s="26">
        <v>47</v>
      </c>
      <c r="CT26" s="26">
        <v>37</v>
      </c>
      <c r="CU26" s="26">
        <v>50</v>
      </c>
      <c r="CV26" s="26">
        <v>37</v>
      </c>
      <c r="CW26" s="26">
        <v>35</v>
      </c>
      <c r="CX26" s="26">
        <v>39</v>
      </c>
      <c r="CY26" s="26">
        <v>27</v>
      </c>
      <c r="CZ26" s="26">
        <v>41</v>
      </c>
      <c r="DA26" s="26">
        <v>58</v>
      </c>
      <c r="DB26" s="26">
        <v>40</v>
      </c>
      <c r="DC26" s="26">
        <v>19</v>
      </c>
      <c r="DD26" s="26">
        <v>55</v>
      </c>
      <c r="DE26" s="26">
        <v>12</v>
      </c>
      <c r="DF26" s="26">
        <v>34</v>
      </c>
      <c r="DG26" s="26">
        <v>16</v>
      </c>
      <c r="DH26" s="26">
        <v>9</v>
      </c>
      <c r="DI26" s="26">
        <v>19</v>
      </c>
      <c r="DJ26" s="26">
        <v>22</v>
      </c>
      <c r="DK26" s="26">
        <v>41</v>
      </c>
      <c r="DL26" s="26">
        <v>39</v>
      </c>
      <c r="DM26" s="26">
        <v>4</v>
      </c>
      <c r="DN26" s="26">
        <v>25</v>
      </c>
      <c r="DO26" s="26">
        <v>23</v>
      </c>
      <c r="DP26" s="26">
        <v>48</v>
      </c>
      <c r="DQ26" s="26">
        <v>37</v>
      </c>
      <c r="DR26" s="26">
        <v>36</v>
      </c>
      <c r="DS26" s="26">
        <v>49</v>
      </c>
      <c r="DT26" s="26">
        <v>40</v>
      </c>
      <c r="DU26" s="26">
        <v>32</v>
      </c>
      <c r="DV26" s="26">
        <v>27</v>
      </c>
      <c r="DW26" s="26">
        <v>51</v>
      </c>
      <c r="DX26" s="26">
        <v>34</v>
      </c>
      <c r="DY26" s="26">
        <v>17</v>
      </c>
      <c r="DZ26" s="26">
        <v>1</v>
      </c>
      <c r="EA26" s="26">
        <v>16</v>
      </c>
      <c r="EB26" s="26">
        <v>65</v>
      </c>
      <c r="EC26" s="26">
        <v>1</v>
      </c>
      <c r="ED26" s="26">
        <v>1</v>
      </c>
      <c r="EE26" s="26">
        <v>45</v>
      </c>
      <c r="EF26" s="26">
        <v>63</v>
      </c>
      <c r="EG26" s="26">
        <v>33</v>
      </c>
      <c r="EH26" s="26">
        <v>24</v>
      </c>
      <c r="EI26" s="26">
        <v>4</v>
      </c>
      <c r="EJ26" s="26">
        <v>24</v>
      </c>
      <c r="EK26" s="26">
        <v>19</v>
      </c>
      <c r="EL26" s="26">
        <v>35</v>
      </c>
      <c r="EM26" s="26">
        <v>32</v>
      </c>
      <c r="EN26" s="26">
        <v>18</v>
      </c>
    </row>
    <row r="27" spans="1:144">
      <c r="A27" s="34" t="s">
        <v>239</v>
      </c>
      <c r="B27" s="34" t="s">
        <v>25</v>
      </c>
      <c r="C27" s="26">
        <v>17</v>
      </c>
      <c r="D27" s="26">
        <v>28</v>
      </c>
      <c r="E27" s="26">
        <v>45</v>
      </c>
      <c r="F27" s="26">
        <v>11</v>
      </c>
      <c r="G27" s="26">
        <v>24</v>
      </c>
      <c r="H27" s="26">
        <v>22</v>
      </c>
      <c r="I27" s="26">
        <v>12</v>
      </c>
      <c r="J27" s="26">
        <v>35</v>
      </c>
      <c r="K27" s="26">
        <v>28</v>
      </c>
      <c r="L27" s="26">
        <v>29</v>
      </c>
      <c r="M27" s="26">
        <v>18</v>
      </c>
      <c r="N27" s="26">
        <v>24</v>
      </c>
      <c r="O27" s="26">
        <v>47</v>
      </c>
      <c r="P27" s="26">
        <v>72</v>
      </c>
      <c r="Q27" s="26">
        <v>29</v>
      </c>
      <c r="R27" s="26">
        <v>27</v>
      </c>
      <c r="S27" s="26">
        <v>52</v>
      </c>
      <c r="T27" s="26">
        <v>38</v>
      </c>
      <c r="U27" s="26">
        <v>56</v>
      </c>
      <c r="V27" s="26">
        <v>10</v>
      </c>
      <c r="W27" s="26">
        <v>22</v>
      </c>
      <c r="X27" s="26">
        <v>6</v>
      </c>
      <c r="Y27" s="26">
        <v>24</v>
      </c>
      <c r="Z27" s="26">
        <v>41</v>
      </c>
      <c r="AA27" s="26">
        <v>22</v>
      </c>
      <c r="AB27" s="26">
        <v>22</v>
      </c>
      <c r="AC27" s="26">
        <v>45</v>
      </c>
      <c r="AD27" s="26">
        <v>11</v>
      </c>
      <c r="AE27" s="26">
        <v>15</v>
      </c>
      <c r="AF27" s="26">
        <v>12</v>
      </c>
      <c r="AG27" s="26">
        <v>7</v>
      </c>
      <c r="AH27" s="26">
        <v>43</v>
      </c>
      <c r="AI27" s="26">
        <v>25</v>
      </c>
      <c r="AJ27" s="26">
        <v>29</v>
      </c>
      <c r="AK27" s="26">
        <v>27</v>
      </c>
      <c r="AL27" s="26">
        <v>40</v>
      </c>
      <c r="AM27" s="26">
        <v>64</v>
      </c>
      <c r="AN27" s="26">
        <v>57</v>
      </c>
      <c r="AO27" s="26">
        <v>15</v>
      </c>
      <c r="AP27" s="26">
        <v>38</v>
      </c>
      <c r="AQ27" s="26">
        <v>30</v>
      </c>
      <c r="AR27" s="26">
        <v>18</v>
      </c>
      <c r="AS27" s="26">
        <v>30</v>
      </c>
      <c r="AT27" s="26">
        <v>34</v>
      </c>
      <c r="AU27" s="26">
        <v>7</v>
      </c>
      <c r="AV27" s="26">
        <v>37</v>
      </c>
      <c r="AW27" s="26">
        <v>64</v>
      </c>
      <c r="AX27" s="26">
        <v>1</v>
      </c>
      <c r="AY27" s="26">
        <v>18</v>
      </c>
      <c r="AZ27" s="26">
        <v>22</v>
      </c>
      <c r="BA27" s="26">
        <v>18</v>
      </c>
      <c r="BB27" s="26">
        <v>19</v>
      </c>
      <c r="BC27" s="26">
        <v>18</v>
      </c>
      <c r="BD27" s="26">
        <v>53</v>
      </c>
      <c r="BE27" s="26">
        <v>21</v>
      </c>
      <c r="BF27" s="26">
        <v>48</v>
      </c>
      <c r="BG27" s="26">
        <v>10</v>
      </c>
      <c r="BH27" s="26">
        <v>11</v>
      </c>
      <c r="BI27" s="26">
        <v>56</v>
      </c>
      <c r="BJ27" s="26">
        <v>52</v>
      </c>
      <c r="BK27" s="26">
        <v>62</v>
      </c>
      <c r="BL27" s="26">
        <v>41</v>
      </c>
      <c r="BM27" s="26">
        <v>31</v>
      </c>
      <c r="BN27" s="26">
        <v>30</v>
      </c>
      <c r="BO27" s="26">
        <v>30</v>
      </c>
      <c r="BP27" s="26">
        <v>30</v>
      </c>
      <c r="BQ27" s="26">
        <v>66</v>
      </c>
      <c r="BR27" s="26">
        <v>24</v>
      </c>
      <c r="BS27" s="26">
        <v>20</v>
      </c>
      <c r="BT27" s="26">
        <v>30</v>
      </c>
      <c r="BU27" s="26">
        <v>21</v>
      </c>
      <c r="BV27" s="26">
        <v>41</v>
      </c>
      <c r="BW27" s="26">
        <v>59</v>
      </c>
      <c r="BX27" s="26">
        <v>1</v>
      </c>
      <c r="BY27" s="26">
        <v>49</v>
      </c>
      <c r="BZ27" s="26">
        <v>44</v>
      </c>
      <c r="CA27" s="26">
        <v>54</v>
      </c>
      <c r="CB27" s="26">
        <v>64</v>
      </c>
      <c r="CC27" s="26">
        <v>26</v>
      </c>
      <c r="CD27" s="26">
        <v>28</v>
      </c>
      <c r="CE27" s="26">
        <v>42</v>
      </c>
      <c r="CF27" s="26">
        <v>74</v>
      </c>
      <c r="CG27" s="26">
        <v>38</v>
      </c>
      <c r="CH27" s="26">
        <v>78</v>
      </c>
      <c r="CI27" s="26">
        <v>17</v>
      </c>
      <c r="CJ27" s="26">
        <v>43</v>
      </c>
      <c r="CK27" s="26">
        <v>1</v>
      </c>
      <c r="CL27" s="26">
        <v>69</v>
      </c>
      <c r="CM27" s="26">
        <v>47</v>
      </c>
      <c r="CN27" s="26">
        <v>7</v>
      </c>
      <c r="CO27" s="26">
        <v>22</v>
      </c>
      <c r="CP27" s="26">
        <v>15</v>
      </c>
      <c r="CQ27" s="26">
        <v>33</v>
      </c>
      <c r="CR27" s="26">
        <v>32</v>
      </c>
      <c r="CS27" s="26">
        <v>26</v>
      </c>
      <c r="CT27" s="26">
        <v>12</v>
      </c>
      <c r="CU27" s="26">
        <v>28</v>
      </c>
      <c r="CV27" s="26">
        <v>34</v>
      </c>
      <c r="CW27" s="26">
        <v>8</v>
      </c>
      <c r="CX27" s="26">
        <v>30</v>
      </c>
      <c r="CY27" s="26">
        <v>30</v>
      </c>
      <c r="CZ27" s="26">
        <v>29</v>
      </c>
      <c r="DA27" s="26">
        <v>50</v>
      </c>
      <c r="DB27" s="26">
        <v>34</v>
      </c>
      <c r="DC27" s="26">
        <v>23</v>
      </c>
      <c r="DD27" s="26">
        <v>46</v>
      </c>
      <c r="DE27" s="26">
        <v>10</v>
      </c>
      <c r="DF27" s="26">
        <v>40</v>
      </c>
      <c r="DG27" s="26">
        <v>36</v>
      </c>
      <c r="DH27" s="26">
        <v>15</v>
      </c>
      <c r="DI27" s="26">
        <v>26</v>
      </c>
      <c r="DJ27" s="26">
        <v>25</v>
      </c>
      <c r="DK27" s="26">
        <v>42</v>
      </c>
      <c r="DL27" s="26">
        <v>66</v>
      </c>
      <c r="DM27" s="26">
        <v>24</v>
      </c>
      <c r="DN27" s="26">
        <v>54</v>
      </c>
      <c r="DO27" s="26">
        <v>35</v>
      </c>
      <c r="DP27" s="26">
        <v>7</v>
      </c>
      <c r="DQ27" s="26">
        <v>21</v>
      </c>
      <c r="DR27" s="26">
        <v>24</v>
      </c>
      <c r="DS27" s="26">
        <v>24</v>
      </c>
      <c r="DT27" s="26">
        <v>21</v>
      </c>
      <c r="DU27" s="26">
        <v>34</v>
      </c>
      <c r="DV27" s="26">
        <v>21</v>
      </c>
      <c r="DW27" s="26">
        <v>30</v>
      </c>
      <c r="DX27" s="26">
        <v>19</v>
      </c>
      <c r="DY27" s="26">
        <v>12</v>
      </c>
      <c r="DZ27" s="26">
        <v>1</v>
      </c>
      <c r="EA27" s="26">
        <v>8</v>
      </c>
      <c r="EB27" s="26">
        <v>68</v>
      </c>
      <c r="EC27" s="26">
        <v>1</v>
      </c>
      <c r="ED27" s="26">
        <v>1</v>
      </c>
      <c r="EE27" s="26">
        <v>20</v>
      </c>
      <c r="EF27" s="26">
        <v>3</v>
      </c>
      <c r="EG27" s="26">
        <v>5</v>
      </c>
      <c r="EH27" s="26">
        <v>8</v>
      </c>
      <c r="EI27" s="26">
        <v>49</v>
      </c>
      <c r="EJ27" s="26">
        <v>28</v>
      </c>
      <c r="EK27" s="26">
        <v>25</v>
      </c>
      <c r="EL27" s="26">
        <v>15</v>
      </c>
      <c r="EM27" s="26">
        <v>48</v>
      </c>
      <c r="EN27" s="26">
        <v>26</v>
      </c>
    </row>
    <row r="28" spans="1:144">
      <c r="A28" s="34" t="s">
        <v>273</v>
      </c>
      <c r="B28" s="34" t="s">
        <v>61</v>
      </c>
      <c r="C28" s="26">
        <v>39</v>
      </c>
      <c r="D28" s="26">
        <v>45</v>
      </c>
      <c r="E28" s="26">
        <v>54</v>
      </c>
      <c r="F28" s="26">
        <v>56</v>
      </c>
      <c r="G28" s="26">
        <v>2</v>
      </c>
      <c r="H28" s="26">
        <v>41</v>
      </c>
      <c r="I28" s="26">
        <v>76</v>
      </c>
      <c r="J28" s="26">
        <v>9</v>
      </c>
      <c r="K28" s="26">
        <v>60</v>
      </c>
      <c r="L28" s="26">
        <v>36</v>
      </c>
      <c r="M28" s="26">
        <v>80</v>
      </c>
      <c r="N28" s="26">
        <v>35</v>
      </c>
      <c r="O28" s="26">
        <v>21</v>
      </c>
      <c r="P28" s="26">
        <v>82</v>
      </c>
      <c r="Q28" s="26">
        <v>35</v>
      </c>
      <c r="R28" s="26">
        <v>41</v>
      </c>
      <c r="S28" s="26">
        <v>25</v>
      </c>
      <c r="T28" s="26">
        <v>32</v>
      </c>
      <c r="U28" s="26">
        <v>31</v>
      </c>
      <c r="V28" s="26">
        <v>22</v>
      </c>
      <c r="W28" s="26">
        <v>80</v>
      </c>
      <c r="X28" s="26">
        <v>38</v>
      </c>
      <c r="Y28" s="26">
        <v>2</v>
      </c>
      <c r="Z28" s="26">
        <v>29</v>
      </c>
      <c r="AA28" s="26">
        <v>36</v>
      </c>
      <c r="AB28" s="26">
        <v>38</v>
      </c>
      <c r="AC28" s="26">
        <v>21</v>
      </c>
      <c r="AD28" s="26">
        <v>54</v>
      </c>
      <c r="AE28" s="26">
        <v>52</v>
      </c>
      <c r="AF28" s="26">
        <v>77</v>
      </c>
      <c r="AG28" s="26">
        <v>73</v>
      </c>
      <c r="AH28" s="26">
        <v>74</v>
      </c>
      <c r="AI28" s="26">
        <v>1</v>
      </c>
      <c r="AJ28" s="26">
        <v>10</v>
      </c>
      <c r="AK28" s="26">
        <v>5</v>
      </c>
      <c r="AL28" s="26">
        <v>50</v>
      </c>
      <c r="AM28" s="26">
        <v>8</v>
      </c>
      <c r="AN28" s="26">
        <v>14</v>
      </c>
      <c r="AO28" s="26">
        <v>36</v>
      </c>
      <c r="AP28" s="26">
        <v>71</v>
      </c>
      <c r="AQ28" s="26">
        <v>77</v>
      </c>
      <c r="AR28" s="26">
        <v>2</v>
      </c>
      <c r="AS28" s="26">
        <v>64</v>
      </c>
      <c r="AT28" s="26">
        <v>67</v>
      </c>
      <c r="AU28" s="26">
        <v>45</v>
      </c>
      <c r="AV28" s="26">
        <v>1</v>
      </c>
      <c r="AW28" s="26">
        <v>1</v>
      </c>
      <c r="AX28" s="26">
        <v>61</v>
      </c>
      <c r="AY28" s="26">
        <v>78</v>
      </c>
      <c r="AZ28" s="26">
        <v>75</v>
      </c>
      <c r="BA28" s="26">
        <v>77</v>
      </c>
      <c r="BB28" s="26">
        <v>60</v>
      </c>
      <c r="BC28" s="26">
        <v>4</v>
      </c>
      <c r="BD28" s="26">
        <v>7</v>
      </c>
      <c r="BE28" s="26">
        <v>81</v>
      </c>
      <c r="BF28" s="26">
        <v>41</v>
      </c>
      <c r="BG28" s="26">
        <v>41</v>
      </c>
      <c r="BH28" s="26">
        <v>24</v>
      </c>
      <c r="BI28" s="26">
        <v>1</v>
      </c>
      <c r="BJ28" s="26">
        <v>81</v>
      </c>
      <c r="BK28" s="26">
        <v>39</v>
      </c>
      <c r="BL28" s="26">
        <v>41</v>
      </c>
      <c r="BM28" s="26">
        <v>81</v>
      </c>
      <c r="BN28" s="26">
        <v>45</v>
      </c>
      <c r="BO28" s="26">
        <v>10</v>
      </c>
      <c r="BP28" s="26">
        <v>76</v>
      </c>
      <c r="BQ28" s="26">
        <v>7</v>
      </c>
      <c r="BR28" s="26">
        <v>38</v>
      </c>
      <c r="BS28" s="26">
        <v>30</v>
      </c>
      <c r="BT28" s="26">
        <v>46</v>
      </c>
      <c r="BU28" s="26">
        <v>47</v>
      </c>
      <c r="BV28" s="26">
        <v>44</v>
      </c>
      <c r="BW28" s="26">
        <v>1</v>
      </c>
      <c r="BX28" s="26">
        <v>1</v>
      </c>
      <c r="BY28" s="26">
        <v>41</v>
      </c>
      <c r="BZ28" s="26">
        <v>61</v>
      </c>
      <c r="CA28" s="26">
        <v>1</v>
      </c>
      <c r="CB28" s="26">
        <v>51</v>
      </c>
      <c r="CC28" s="26">
        <v>49</v>
      </c>
      <c r="CD28" s="26">
        <v>53</v>
      </c>
      <c r="CE28" s="26">
        <v>25</v>
      </c>
      <c r="CF28" s="26">
        <v>1</v>
      </c>
      <c r="CG28" s="26">
        <v>20</v>
      </c>
      <c r="CH28" s="26">
        <v>42</v>
      </c>
      <c r="CI28" s="26">
        <v>23</v>
      </c>
      <c r="CJ28" s="26">
        <v>44</v>
      </c>
      <c r="CK28" s="26">
        <v>1</v>
      </c>
      <c r="CL28" s="26">
        <v>1</v>
      </c>
      <c r="CM28" s="26">
        <v>75</v>
      </c>
      <c r="CN28" s="26">
        <v>9</v>
      </c>
      <c r="CO28" s="26">
        <v>31</v>
      </c>
      <c r="CP28" s="26">
        <v>61</v>
      </c>
      <c r="CQ28" s="26">
        <v>67</v>
      </c>
      <c r="CR28" s="26">
        <v>78</v>
      </c>
      <c r="CS28" s="26">
        <v>82</v>
      </c>
      <c r="CT28" s="26">
        <v>55</v>
      </c>
      <c r="CU28" s="26">
        <v>82</v>
      </c>
      <c r="CV28" s="26">
        <v>5</v>
      </c>
      <c r="CW28" s="26">
        <v>22</v>
      </c>
      <c r="CX28" s="26">
        <v>1</v>
      </c>
      <c r="CY28" s="26">
        <v>1</v>
      </c>
      <c r="CZ28" s="26">
        <v>11</v>
      </c>
      <c r="DA28" s="26">
        <v>25</v>
      </c>
      <c r="DB28" s="26">
        <v>32</v>
      </c>
      <c r="DC28" s="26">
        <v>36</v>
      </c>
      <c r="DD28" s="26">
        <v>26</v>
      </c>
      <c r="DE28" s="26">
        <v>35</v>
      </c>
      <c r="DF28" s="26">
        <v>30</v>
      </c>
      <c r="DG28" s="26">
        <v>14</v>
      </c>
      <c r="DH28" s="26">
        <v>58</v>
      </c>
      <c r="DI28" s="26">
        <v>43</v>
      </c>
      <c r="DJ28" s="26">
        <v>52</v>
      </c>
      <c r="DK28" s="26">
        <v>30</v>
      </c>
      <c r="DL28" s="26">
        <v>19</v>
      </c>
      <c r="DM28" s="26">
        <v>69</v>
      </c>
      <c r="DN28" s="26">
        <v>9</v>
      </c>
      <c r="DO28" s="26">
        <v>52</v>
      </c>
      <c r="DP28" s="26">
        <v>9</v>
      </c>
      <c r="DQ28" s="26">
        <v>73</v>
      </c>
      <c r="DR28" s="26">
        <v>29</v>
      </c>
      <c r="DS28" s="26">
        <v>49</v>
      </c>
      <c r="DT28" s="26">
        <v>70</v>
      </c>
      <c r="DU28" s="26">
        <v>1</v>
      </c>
      <c r="DV28" s="26">
        <v>1</v>
      </c>
      <c r="DW28" s="26">
        <v>65</v>
      </c>
      <c r="DX28" s="26">
        <v>69</v>
      </c>
      <c r="DY28" s="26">
        <v>76</v>
      </c>
      <c r="DZ28" s="26">
        <v>75</v>
      </c>
      <c r="EA28" s="26">
        <v>78</v>
      </c>
      <c r="EB28" s="26">
        <v>6</v>
      </c>
      <c r="EC28" s="26">
        <v>77</v>
      </c>
      <c r="ED28" s="26">
        <v>77</v>
      </c>
      <c r="EE28" s="26">
        <v>42</v>
      </c>
      <c r="EF28" s="26">
        <v>73</v>
      </c>
      <c r="EG28" s="26">
        <v>74</v>
      </c>
      <c r="EH28" s="26">
        <v>38</v>
      </c>
      <c r="EI28" s="26">
        <v>12</v>
      </c>
      <c r="EJ28" s="26">
        <v>78</v>
      </c>
      <c r="EK28" s="26">
        <v>79</v>
      </c>
      <c r="EL28" s="26">
        <v>61</v>
      </c>
      <c r="EM28" s="26">
        <v>48</v>
      </c>
      <c r="EN28" s="26">
        <v>26</v>
      </c>
    </row>
    <row r="29" spans="1:144">
      <c r="A29" s="34" t="s">
        <v>218</v>
      </c>
      <c r="B29" s="34" t="s">
        <v>6</v>
      </c>
      <c r="C29" s="26">
        <v>32</v>
      </c>
      <c r="D29" s="26">
        <v>74</v>
      </c>
      <c r="E29" s="26">
        <v>28</v>
      </c>
      <c r="F29" s="26">
        <v>29</v>
      </c>
      <c r="G29" s="26">
        <v>7</v>
      </c>
      <c r="H29" s="26">
        <v>12</v>
      </c>
      <c r="I29" s="26">
        <v>51</v>
      </c>
      <c r="J29" s="26">
        <v>53</v>
      </c>
      <c r="K29" s="26">
        <v>41</v>
      </c>
      <c r="L29" s="26">
        <v>40</v>
      </c>
      <c r="M29" s="26">
        <v>60</v>
      </c>
      <c r="N29" s="26">
        <v>82</v>
      </c>
      <c r="O29" s="26">
        <v>82</v>
      </c>
      <c r="P29" s="26">
        <v>48</v>
      </c>
      <c r="Q29" s="26">
        <v>8</v>
      </c>
      <c r="R29" s="26">
        <v>38</v>
      </c>
      <c r="S29" s="26">
        <v>43</v>
      </c>
      <c r="T29" s="26">
        <v>44</v>
      </c>
      <c r="U29" s="26">
        <v>68</v>
      </c>
      <c r="V29" s="26">
        <v>68</v>
      </c>
      <c r="W29" s="26">
        <v>8</v>
      </c>
      <c r="X29" s="26">
        <v>17</v>
      </c>
      <c r="Y29" s="26">
        <v>7</v>
      </c>
      <c r="Z29" s="26">
        <v>32</v>
      </c>
      <c r="AA29" s="26">
        <v>40</v>
      </c>
      <c r="AB29" s="26">
        <v>8</v>
      </c>
      <c r="AC29" s="26">
        <v>12</v>
      </c>
      <c r="AD29" s="26">
        <v>18</v>
      </c>
      <c r="AE29" s="26">
        <v>22</v>
      </c>
      <c r="AF29" s="26">
        <v>44</v>
      </c>
      <c r="AG29" s="26">
        <v>44</v>
      </c>
      <c r="AH29" s="26">
        <v>58</v>
      </c>
      <c r="AI29" s="26">
        <v>64</v>
      </c>
      <c r="AJ29" s="26">
        <v>27</v>
      </c>
      <c r="AK29" s="26">
        <v>23</v>
      </c>
      <c r="AL29" s="26">
        <v>27</v>
      </c>
      <c r="AM29" s="26">
        <v>65</v>
      </c>
      <c r="AN29" s="26">
        <v>69</v>
      </c>
      <c r="AO29" s="26">
        <v>4</v>
      </c>
      <c r="AP29" s="26">
        <v>57</v>
      </c>
      <c r="AQ29" s="26">
        <v>60</v>
      </c>
      <c r="AR29" s="26">
        <v>4</v>
      </c>
      <c r="AS29" s="26">
        <v>64</v>
      </c>
      <c r="AT29" s="26">
        <v>45</v>
      </c>
      <c r="AU29" s="26">
        <v>36</v>
      </c>
      <c r="AV29" s="26">
        <v>37</v>
      </c>
      <c r="AW29" s="26">
        <v>1</v>
      </c>
      <c r="AX29" s="26">
        <v>69</v>
      </c>
      <c r="AY29" s="26">
        <v>44</v>
      </c>
      <c r="AZ29" s="26">
        <v>34</v>
      </c>
      <c r="BA29" s="26">
        <v>71</v>
      </c>
      <c r="BB29" s="26">
        <v>38</v>
      </c>
      <c r="BC29" s="26">
        <v>50</v>
      </c>
      <c r="BD29" s="26">
        <v>63</v>
      </c>
      <c r="BE29" s="26">
        <v>81</v>
      </c>
      <c r="BF29" s="26">
        <v>82</v>
      </c>
      <c r="BG29" s="26">
        <v>48</v>
      </c>
      <c r="BH29" s="26">
        <v>43</v>
      </c>
      <c r="BI29" s="26">
        <v>56</v>
      </c>
      <c r="BJ29" s="26">
        <v>3</v>
      </c>
      <c r="BK29" s="26">
        <v>34</v>
      </c>
      <c r="BL29" s="26">
        <v>41</v>
      </c>
      <c r="BM29" s="26">
        <v>34</v>
      </c>
      <c r="BN29" s="26">
        <v>29</v>
      </c>
      <c r="BO29" s="26">
        <v>17</v>
      </c>
      <c r="BP29" s="26">
        <v>27</v>
      </c>
      <c r="BQ29" s="26">
        <v>40</v>
      </c>
      <c r="BR29" s="26">
        <v>66</v>
      </c>
      <c r="BS29" s="26">
        <v>34</v>
      </c>
      <c r="BT29" s="26">
        <v>19</v>
      </c>
      <c r="BU29" s="26">
        <v>4</v>
      </c>
      <c r="BV29" s="26">
        <v>33</v>
      </c>
      <c r="BW29" s="26">
        <v>1</v>
      </c>
      <c r="BX29" s="26">
        <v>1</v>
      </c>
      <c r="BY29" s="26">
        <v>80</v>
      </c>
      <c r="BZ29" s="26">
        <v>50</v>
      </c>
      <c r="CA29" s="26">
        <v>35</v>
      </c>
      <c r="CB29" s="26">
        <v>69</v>
      </c>
      <c r="CC29" s="26">
        <v>66</v>
      </c>
      <c r="CD29" s="26">
        <v>16</v>
      </c>
      <c r="CE29" s="26">
        <v>27</v>
      </c>
      <c r="CF29" s="26">
        <v>34</v>
      </c>
      <c r="CG29" s="26">
        <v>46</v>
      </c>
      <c r="CH29" s="26">
        <v>67</v>
      </c>
      <c r="CI29" s="26">
        <v>72</v>
      </c>
      <c r="CJ29" s="26">
        <v>68</v>
      </c>
      <c r="CK29" s="26">
        <v>62</v>
      </c>
      <c r="CL29" s="26">
        <v>61</v>
      </c>
      <c r="CM29" s="26">
        <v>67</v>
      </c>
      <c r="CN29" s="26">
        <v>50</v>
      </c>
      <c r="CO29" s="26">
        <v>65</v>
      </c>
      <c r="CP29" s="26">
        <v>37</v>
      </c>
      <c r="CQ29" s="26">
        <v>40</v>
      </c>
      <c r="CR29" s="26">
        <v>12</v>
      </c>
      <c r="CS29" s="26">
        <v>11</v>
      </c>
      <c r="CT29" s="26">
        <v>21</v>
      </c>
      <c r="CU29" s="26">
        <v>38</v>
      </c>
      <c r="CV29" s="26">
        <v>27</v>
      </c>
      <c r="CW29" s="26">
        <v>26</v>
      </c>
      <c r="CX29" s="26">
        <v>31</v>
      </c>
      <c r="CY29" s="26">
        <v>11</v>
      </c>
      <c r="CZ29" s="26">
        <v>10</v>
      </c>
      <c r="DA29" s="26">
        <v>44</v>
      </c>
      <c r="DB29" s="26">
        <v>29</v>
      </c>
      <c r="DC29" s="26">
        <v>47</v>
      </c>
      <c r="DD29" s="26">
        <v>59</v>
      </c>
      <c r="DE29" s="26">
        <v>35</v>
      </c>
      <c r="DF29" s="26">
        <v>15</v>
      </c>
      <c r="DG29" s="26">
        <v>8</v>
      </c>
      <c r="DH29" s="26">
        <v>14</v>
      </c>
      <c r="DI29" s="26">
        <v>6</v>
      </c>
      <c r="DJ29" s="26">
        <v>10</v>
      </c>
      <c r="DK29" s="26">
        <v>17</v>
      </c>
      <c r="DL29" s="26">
        <v>24</v>
      </c>
      <c r="DM29" s="26">
        <v>22</v>
      </c>
      <c r="DN29" s="26">
        <v>24</v>
      </c>
      <c r="DO29" s="26">
        <v>20</v>
      </c>
      <c r="DP29" s="26">
        <v>60</v>
      </c>
      <c r="DQ29" s="26">
        <v>40</v>
      </c>
      <c r="DR29" s="26">
        <v>44</v>
      </c>
      <c r="DS29" s="26">
        <v>5</v>
      </c>
      <c r="DT29" s="26">
        <v>23</v>
      </c>
      <c r="DU29" s="26">
        <v>55</v>
      </c>
      <c r="DV29" s="26">
        <v>1</v>
      </c>
      <c r="DW29" s="26">
        <v>58</v>
      </c>
      <c r="DX29" s="26">
        <v>23</v>
      </c>
      <c r="DY29" s="26">
        <v>35</v>
      </c>
      <c r="DZ29" s="26">
        <v>42</v>
      </c>
      <c r="EA29" s="26">
        <v>44</v>
      </c>
      <c r="EB29" s="26">
        <v>52</v>
      </c>
      <c r="EC29" s="26">
        <v>45</v>
      </c>
      <c r="ED29" s="26">
        <v>47</v>
      </c>
      <c r="EE29" s="26">
        <v>28</v>
      </c>
      <c r="EF29" s="26">
        <v>50</v>
      </c>
      <c r="EG29" s="26">
        <v>44</v>
      </c>
      <c r="EH29" s="26">
        <v>13</v>
      </c>
      <c r="EI29" s="26">
        <v>15</v>
      </c>
      <c r="EJ29" s="26">
        <v>50</v>
      </c>
      <c r="EK29" s="26">
        <v>50</v>
      </c>
      <c r="EL29" s="26">
        <v>33</v>
      </c>
      <c r="EM29" s="26">
        <v>48</v>
      </c>
      <c r="EN29" s="26">
        <v>26</v>
      </c>
    </row>
    <row r="30" spans="1:144">
      <c r="A30" s="34" t="s">
        <v>257</v>
      </c>
      <c r="B30" s="34" t="s">
        <v>43</v>
      </c>
      <c r="C30" s="26">
        <v>24</v>
      </c>
      <c r="D30" s="26">
        <v>29</v>
      </c>
      <c r="E30" s="26">
        <v>31</v>
      </c>
      <c r="F30" s="26">
        <v>26</v>
      </c>
      <c r="G30" s="26">
        <v>29</v>
      </c>
      <c r="H30" s="26">
        <v>10</v>
      </c>
      <c r="I30" s="26">
        <v>28</v>
      </c>
      <c r="J30" s="26">
        <v>13</v>
      </c>
      <c r="K30" s="26">
        <v>33</v>
      </c>
      <c r="L30" s="26">
        <v>48</v>
      </c>
      <c r="M30" s="26">
        <v>66</v>
      </c>
      <c r="N30" s="26">
        <v>26</v>
      </c>
      <c r="O30" s="26">
        <v>7</v>
      </c>
      <c r="P30" s="26">
        <v>34</v>
      </c>
      <c r="Q30" s="26">
        <v>23</v>
      </c>
      <c r="R30" s="26">
        <v>20</v>
      </c>
      <c r="S30" s="26">
        <v>63</v>
      </c>
      <c r="T30" s="26">
        <v>66</v>
      </c>
      <c r="U30" s="26">
        <v>50</v>
      </c>
      <c r="V30" s="26">
        <v>19</v>
      </c>
      <c r="W30" s="26">
        <v>30</v>
      </c>
      <c r="X30" s="26">
        <v>18</v>
      </c>
      <c r="Y30" s="26">
        <v>29</v>
      </c>
      <c r="Z30" s="26">
        <v>49</v>
      </c>
      <c r="AA30" s="26">
        <v>3</v>
      </c>
      <c r="AB30" s="26">
        <v>27</v>
      </c>
      <c r="AC30" s="26">
        <v>30</v>
      </c>
      <c r="AD30" s="26">
        <v>27</v>
      </c>
      <c r="AE30" s="26">
        <v>23</v>
      </c>
      <c r="AF30" s="26">
        <v>26</v>
      </c>
      <c r="AG30" s="26">
        <v>19</v>
      </c>
      <c r="AH30" s="26">
        <v>37</v>
      </c>
      <c r="AI30" s="26">
        <v>24</v>
      </c>
      <c r="AJ30" s="26">
        <v>16</v>
      </c>
      <c r="AK30" s="26">
        <v>6</v>
      </c>
      <c r="AL30" s="26">
        <v>15</v>
      </c>
      <c r="AM30" s="26">
        <v>49</v>
      </c>
      <c r="AN30" s="26">
        <v>49</v>
      </c>
      <c r="AO30" s="26">
        <v>24</v>
      </c>
      <c r="AP30" s="26">
        <v>42</v>
      </c>
      <c r="AQ30" s="26">
        <v>41</v>
      </c>
      <c r="AR30" s="26">
        <v>16</v>
      </c>
      <c r="AS30" s="26">
        <v>30</v>
      </c>
      <c r="AT30" s="26">
        <v>66</v>
      </c>
      <c r="AU30" s="26">
        <v>31</v>
      </c>
      <c r="AV30" s="26">
        <v>37</v>
      </c>
      <c r="AW30" s="26">
        <v>48</v>
      </c>
      <c r="AX30" s="26">
        <v>74</v>
      </c>
      <c r="AY30" s="26">
        <v>7</v>
      </c>
      <c r="AZ30" s="26">
        <v>49</v>
      </c>
      <c r="BA30" s="26">
        <v>43</v>
      </c>
      <c r="BB30" s="26">
        <v>60</v>
      </c>
      <c r="BC30" s="26">
        <v>30</v>
      </c>
      <c r="BD30" s="26">
        <v>24</v>
      </c>
      <c r="BE30" s="26">
        <v>40</v>
      </c>
      <c r="BF30" s="26">
        <v>1</v>
      </c>
      <c r="BG30" s="26">
        <v>32</v>
      </c>
      <c r="BH30" s="26">
        <v>17</v>
      </c>
      <c r="BI30" s="26">
        <v>1</v>
      </c>
      <c r="BJ30" s="26">
        <v>25</v>
      </c>
      <c r="BK30" s="26">
        <v>5</v>
      </c>
      <c r="BL30" s="26">
        <v>41</v>
      </c>
      <c r="BM30" s="26">
        <v>28</v>
      </c>
      <c r="BN30" s="26">
        <v>32</v>
      </c>
      <c r="BO30" s="26">
        <v>31</v>
      </c>
      <c r="BP30" s="26">
        <v>36</v>
      </c>
      <c r="BQ30" s="26">
        <v>55</v>
      </c>
      <c r="BR30" s="26">
        <v>35</v>
      </c>
      <c r="BS30" s="26">
        <v>13</v>
      </c>
      <c r="BT30" s="26">
        <v>28</v>
      </c>
      <c r="BU30" s="26">
        <v>31</v>
      </c>
      <c r="BV30" s="26">
        <v>27</v>
      </c>
      <c r="BW30" s="26">
        <v>1</v>
      </c>
      <c r="BX30" s="26">
        <v>71</v>
      </c>
      <c r="BY30" s="26">
        <v>75</v>
      </c>
      <c r="BZ30" s="26">
        <v>15</v>
      </c>
      <c r="CA30" s="26">
        <v>73</v>
      </c>
      <c r="CB30" s="26">
        <v>72</v>
      </c>
      <c r="CC30" s="26">
        <v>50</v>
      </c>
      <c r="CD30" s="26">
        <v>69</v>
      </c>
      <c r="CE30" s="26">
        <v>53</v>
      </c>
      <c r="CF30" s="26">
        <v>27</v>
      </c>
      <c r="CG30" s="26">
        <v>70</v>
      </c>
      <c r="CH30" s="26">
        <v>11</v>
      </c>
      <c r="CI30" s="26">
        <v>61</v>
      </c>
      <c r="CJ30" s="26">
        <v>49</v>
      </c>
      <c r="CK30" s="26">
        <v>1</v>
      </c>
      <c r="CL30" s="26">
        <v>32</v>
      </c>
      <c r="CM30" s="26">
        <v>74</v>
      </c>
      <c r="CN30" s="26">
        <v>31</v>
      </c>
      <c r="CO30" s="26">
        <v>9</v>
      </c>
      <c r="CP30" s="26">
        <v>28</v>
      </c>
      <c r="CQ30" s="26">
        <v>37</v>
      </c>
      <c r="CR30" s="26">
        <v>31</v>
      </c>
      <c r="CS30" s="26">
        <v>37</v>
      </c>
      <c r="CT30" s="26">
        <v>14</v>
      </c>
      <c r="CU30" s="26">
        <v>71</v>
      </c>
      <c r="CV30" s="26">
        <v>35</v>
      </c>
      <c r="CW30" s="26">
        <v>1</v>
      </c>
      <c r="CX30" s="26">
        <v>5</v>
      </c>
      <c r="CY30" s="26">
        <v>53</v>
      </c>
      <c r="CZ30" s="26">
        <v>27</v>
      </c>
      <c r="DA30" s="26">
        <v>62</v>
      </c>
      <c r="DB30" s="26">
        <v>35</v>
      </c>
      <c r="DC30" s="26">
        <v>1</v>
      </c>
      <c r="DD30" s="26">
        <v>41</v>
      </c>
      <c r="DE30" s="26">
        <v>1</v>
      </c>
      <c r="DF30" s="26">
        <v>9</v>
      </c>
      <c r="DG30" s="26">
        <v>29</v>
      </c>
      <c r="DH30" s="26">
        <v>24</v>
      </c>
      <c r="DI30" s="26">
        <v>37</v>
      </c>
      <c r="DJ30" s="26">
        <v>31</v>
      </c>
      <c r="DK30" s="26">
        <v>52</v>
      </c>
      <c r="DL30" s="26">
        <v>64</v>
      </c>
      <c r="DM30" s="26">
        <v>21</v>
      </c>
      <c r="DN30" s="26">
        <v>19</v>
      </c>
      <c r="DO30" s="26">
        <v>44</v>
      </c>
      <c r="DP30" s="26">
        <v>2</v>
      </c>
      <c r="DQ30" s="26">
        <v>32</v>
      </c>
      <c r="DR30" s="26">
        <v>8</v>
      </c>
      <c r="DS30" s="26">
        <v>49</v>
      </c>
      <c r="DT30" s="26">
        <v>30</v>
      </c>
      <c r="DU30" s="26">
        <v>1</v>
      </c>
      <c r="DV30" s="26">
        <v>31</v>
      </c>
      <c r="DW30" s="26">
        <v>31</v>
      </c>
      <c r="DX30" s="26">
        <v>30</v>
      </c>
      <c r="DY30" s="26">
        <v>27</v>
      </c>
      <c r="DZ30" s="26">
        <v>22</v>
      </c>
      <c r="EA30" s="26">
        <v>29</v>
      </c>
      <c r="EB30" s="26">
        <v>55</v>
      </c>
      <c r="EC30" s="26">
        <v>1</v>
      </c>
      <c r="ED30" s="26">
        <v>1</v>
      </c>
      <c r="EE30" s="26">
        <v>26</v>
      </c>
      <c r="EF30" s="26">
        <v>20</v>
      </c>
      <c r="EG30" s="26">
        <v>13</v>
      </c>
      <c r="EH30" s="26">
        <v>9</v>
      </c>
      <c r="EI30" s="26">
        <v>49</v>
      </c>
      <c r="EJ30" s="26">
        <v>55</v>
      </c>
      <c r="EK30" s="26">
        <v>43</v>
      </c>
      <c r="EL30" s="26">
        <v>51</v>
      </c>
      <c r="EM30" s="26">
        <v>33</v>
      </c>
      <c r="EN30" s="26">
        <v>20</v>
      </c>
    </row>
    <row r="31" spans="1:144">
      <c r="A31" s="34" t="s">
        <v>262</v>
      </c>
      <c r="B31" s="34" t="s">
        <v>48</v>
      </c>
      <c r="C31" s="26">
        <v>31</v>
      </c>
      <c r="D31" s="26">
        <v>11</v>
      </c>
      <c r="E31" s="26">
        <v>23</v>
      </c>
      <c r="F31" s="26">
        <v>24</v>
      </c>
      <c r="G31" s="26">
        <v>53</v>
      </c>
      <c r="H31" s="26">
        <v>36</v>
      </c>
      <c r="I31" s="26">
        <v>41</v>
      </c>
      <c r="J31" s="26">
        <v>21</v>
      </c>
      <c r="K31" s="26">
        <v>22</v>
      </c>
      <c r="L31" s="26">
        <v>43</v>
      </c>
      <c r="M31" s="26">
        <v>2</v>
      </c>
      <c r="N31" s="26">
        <v>46</v>
      </c>
      <c r="O31" s="26">
        <v>37</v>
      </c>
      <c r="P31" s="26">
        <v>49</v>
      </c>
      <c r="Q31" s="26">
        <v>4</v>
      </c>
      <c r="R31" s="26">
        <v>22</v>
      </c>
      <c r="S31" s="26">
        <v>27</v>
      </c>
      <c r="T31" s="26">
        <v>5</v>
      </c>
      <c r="U31" s="26">
        <v>34</v>
      </c>
      <c r="V31" s="26">
        <v>65</v>
      </c>
      <c r="W31" s="26">
        <v>41</v>
      </c>
      <c r="X31" s="26">
        <v>10</v>
      </c>
      <c r="Y31" s="26">
        <v>53</v>
      </c>
      <c r="Z31" s="26">
        <v>81</v>
      </c>
      <c r="AA31" s="26">
        <v>70</v>
      </c>
      <c r="AB31" s="26">
        <v>9</v>
      </c>
      <c r="AC31" s="26">
        <v>20</v>
      </c>
      <c r="AD31" s="26">
        <v>3</v>
      </c>
      <c r="AE31" s="26">
        <v>61</v>
      </c>
      <c r="AF31" s="26">
        <v>17</v>
      </c>
      <c r="AG31" s="26">
        <v>68</v>
      </c>
      <c r="AH31" s="26">
        <v>61</v>
      </c>
      <c r="AI31" s="26">
        <v>46</v>
      </c>
      <c r="AJ31" s="26">
        <v>14</v>
      </c>
      <c r="AK31" s="26">
        <v>26</v>
      </c>
      <c r="AL31" s="26">
        <v>41</v>
      </c>
      <c r="AM31" s="26">
        <v>29</v>
      </c>
      <c r="AN31" s="26">
        <v>54</v>
      </c>
      <c r="AO31" s="26">
        <v>2</v>
      </c>
      <c r="AP31" s="26">
        <v>50</v>
      </c>
      <c r="AQ31" s="26">
        <v>56</v>
      </c>
      <c r="AR31" s="26">
        <v>37</v>
      </c>
      <c r="AS31" s="26">
        <v>1</v>
      </c>
      <c r="AT31" s="26">
        <v>42</v>
      </c>
      <c r="AU31" s="26">
        <v>45</v>
      </c>
      <c r="AV31" s="26">
        <v>37</v>
      </c>
      <c r="AW31" s="26">
        <v>1</v>
      </c>
      <c r="AX31" s="26">
        <v>1</v>
      </c>
      <c r="AY31" s="26">
        <v>4</v>
      </c>
      <c r="AZ31" s="26">
        <v>3</v>
      </c>
      <c r="BA31" s="26">
        <v>2</v>
      </c>
      <c r="BB31" s="26">
        <v>8</v>
      </c>
      <c r="BC31" s="26">
        <v>61</v>
      </c>
      <c r="BD31" s="26">
        <v>68</v>
      </c>
      <c r="BE31" s="26">
        <v>25</v>
      </c>
      <c r="BF31" s="26">
        <v>1</v>
      </c>
      <c r="BG31" s="26">
        <v>5</v>
      </c>
      <c r="BH31" s="26">
        <v>1</v>
      </c>
      <c r="BI31" s="26">
        <v>56</v>
      </c>
      <c r="BJ31" s="26">
        <v>23</v>
      </c>
      <c r="BK31" s="26">
        <v>25</v>
      </c>
      <c r="BL31" s="26">
        <v>41</v>
      </c>
      <c r="BM31" s="26">
        <v>16</v>
      </c>
      <c r="BN31" s="26">
        <v>37</v>
      </c>
      <c r="BO31" s="26">
        <v>24</v>
      </c>
      <c r="BP31" s="26">
        <v>3</v>
      </c>
      <c r="BQ31" s="26">
        <v>19</v>
      </c>
      <c r="BR31" s="26">
        <v>57</v>
      </c>
      <c r="BS31" s="26">
        <v>14</v>
      </c>
      <c r="BT31" s="26">
        <v>18</v>
      </c>
      <c r="BU31" s="26">
        <v>11</v>
      </c>
      <c r="BV31" s="26">
        <v>25</v>
      </c>
      <c r="BW31" s="26">
        <v>1</v>
      </c>
      <c r="BX31" s="26">
        <v>1</v>
      </c>
      <c r="BY31" s="26">
        <v>45</v>
      </c>
      <c r="BZ31" s="26">
        <v>4</v>
      </c>
      <c r="CA31" s="26">
        <v>1</v>
      </c>
      <c r="CB31" s="26">
        <v>19</v>
      </c>
      <c r="CC31" s="26">
        <v>65</v>
      </c>
      <c r="CD31" s="26">
        <v>10</v>
      </c>
      <c r="CE31" s="26">
        <v>41</v>
      </c>
      <c r="CF31" s="26">
        <v>30</v>
      </c>
      <c r="CG31" s="26">
        <v>62</v>
      </c>
      <c r="CH31" s="26">
        <v>12</v>
      </c>
      <c r="CI31" s="26">
        <v>74</v>
      </c>
      <c r="CJ31" s="26">
        <v>38</v>
      </c>
      <c r="CK31" s="26">
        <v>1</v>
      </c>
      <c r="CL31" s="26">
        <v>49</v>
      </c>
      <c r="CM31" s="26">
        <v>37</v>
      </c>
      <c r="CN31" s="26">
        <v>49</v>
      </c>
      <c r="CO31" s="26">
        <v>66</v>
      </c>
      <c r="CP31" s="26">
        <v>28</v>
      </c>
      <c r="CQ31" s="26">
        <v>74</v>
      </c>
      <c r="CR31" s="26">
        <v>25</v>
      </c>
      <c r="CS31" s="26">
        <v>19</v>
      </c>
      <c r="CT31" s="26">
        <v>25</v>
      </c>
      <c r="CU31" s="26">
        <v>23</v>
      </c>
      <c r="CV31" s="26">
        <v>54</v>
      </c>
      <c r="CW31" s="26">
        <v>1</v>
      </c>
      <c r="CX31" s="26">
        <v>27</v>
      </c>
      <c r="CY31" s="26">
        <v>70</v>
      </c>
      <c r="CZ31" s="26">
        <v>28</v>
      </c>
      <c r="DA31" s="26">
        <v>82</v>
      </c>
      <c r="DB31" s="26">
        <v>66</v>
      </c>
      <c r="DC31" s="26">
        <v>67</v>
      </c>
      <c r="DD31" s="26">
        <v>47</v>
      </c>
      <c r="DE31" s="26">
        <v>35</v>
      </c>
      <c r="DF31" s="26">
        <v>71</v>
      </c>
      <c r="DG31" s="26">
        <v>34</v>
      </c>
      <c r="DH31" s="26">
        <v>7</v>
      </c>
      <c r="DI31" s="26">
        <v>10</v>
      </c>
      <c r="DJ31" s="26">
        <v>3</v>
      </c>
      <c r="DK31" s="26">
        <v>39</v>
      </c>
      <c r="DL31" s="26">
        <v>35</v>
      </c>
      <c r="DM31" s="26">
        <v>40</v>
      </c>
      <c r="DN31" s="26">
        <v>10</v>
      </c>
      <c r="DO31" s="26">
        <v>6</v>
      </c>
      <c r="DP31" s="26">
        <v>5</v>
      </c>
      <c r="DQ31" s="26">
        <v>19</v>
      </c>
      <c r="DR31" s="26">
        <v>6</v>
      </c>
      <c r="DS31" s="26">
        <v>14</v>
      </c>
      <c r="DT31" s="26">
        <v>73</v>
      </c>
      <c r="DU31" s="26">
        <v>31</v>
      </c>
      <c r="DV31" s="26">
        <v>70</v>
      </c>
      <c r="DW31" s="26">
        <v>5</v>
      </c>
      <c r="DX31" s="26">
        <v>73</v>
      </c>
      <c r="DY31" s="26">
        <v>20</v>
      </c>
      <c r="DZ31" s="26">
        <v>22</v>
      </c>
      <c r="EA31" s="26">
        <v>18</v>
      </c>
      <c r="EB31" s="26">
        <v>58</v>
      </c>
      <c r="EC31" s="26">
        <v>1</v>
      </c>
      <c r="ED31" s="26">
        <v>1</v>
      </c>
      <c r="EE31" s="26">
        <v>18</v>
      </c>
      <c r="EF31" s="26">
        <v>75</v>
      </c>
      <c r="EG31" s="26">
        <v>71</v>
      </c>
      <c r="EH31" s="26">
        <v>49</v>
      </c>
      <c r="EI31" s="26">
        <v>49</v>
      </c>
      <c r="EJ31" s="26">
        <v>53</v>
      </c>
      <c r="EK31" s="26">
        <v>51</v>
      </c>
      <c r="EL31" s="26">
        <v>40</v>
      </c>
      <c r="EM31" s="26">
        <v>48</v>
      </c>
      <c r="EN31" s="26">
        <v>26</v>
      </c>
    </row>
    <row r="32" spans="1:144">
      <c r="A32" s="34" t="s">
        <v>266</v>
      </c>
      <c r="B32" s="34" t="s">
        <v>89</v>
      </c>
      <c r="C32" s="26">
        <v>40</v>
      </c>
      <c r="D32" s="26">
        <v>36</v>
      </c>
      <c r="E32" s="26">
        <v>19</v>
      </c>
      <c r="F32" s="26">
        <v>40</v>
      </c>
      <c r="G32" s="26">
        <v>64</v>
      </c>
      <c r="H32" s="26">
        <v>48</v>
      </c>
      <c r="I32" s="26">
        <v>49</v>
      </c>
      <c r="J32" s="26">
        <v>30</v>
      </c>
      <c r="K32" s="26">
        <v>44</v>
      </c>
      <c r="L32" s="26">
        <v>39</v>
      </c>
      <c r="M32" s="26">
        <v>46</v>
      </c>
      <c r="N32" s="26">
        <v>54</v>
      </c>
      <c r="O32" s="26">
        <v>24</v>
      </c>
      <c r="P32" s="26">
        <v>42</v>
      </c>
      <c r="Q32" s="26">
        <v>16</v>
      </c>
      <c r="R32" s="26">
        <v>5</v>
      </c>
      <c r="S32" s="26">
        <v>42</v>
      </c>
      <c r="T32" s="26">
        <v>46</v>
      </c>
      <c r="U32" s="26">
        <v>46</v>
      </c>
      <c r="V32" s="26">
        <v>43</v>
      </c>
      <c r="W32" s="26">
        <v>39</v>
      </c>
      <c r="X32" s="26">
        <v>40</v>
      </c>
      <c r="Y32" s="26">
        <v>64</v>
      </c>
      <c r="Z32" s="26">
        <v>65</v>
      </c>
      <c r="AA32" s="26">
        <v>73</v>
      </c>
      <c r="AB32" s="26">
        <v>39</v>
      </c>
      <c r="AC32" s="26">
        <v>52</v>
      </c>
      <c r="AD32" s="26">
        <v>8</v>
      </c>
      <c r="AE32" s="26">
        <v>16</v>
      </c>
      <c r="AF32" s="26">
        <v>35</v>
      </c>
      <c r="AG32" s="26">
        <v>45</v>
      </c>
      <c r="AH32" s="26">
        <v>67</v>
      </c>
      <c r="AI32" s="26">
        <v>28</v>
      </c>
      <c r="AJ32" s="26">
        <v>38</v>
      </c>
      <c r="AK32" s="26">
        <v>9</v>
      </c>
      <c r="AL32" s="26">
        <v>14</v>
      </c>
      <c r="AM32" s="26">
        <v>77</v>
      </c>
      <c r="AN32" s="26">
        <v>17</v>
      </c>
      <c r="AO32" s="26">
        <v>6</v>
      </c>
      <c r="AP32" s="26">
        <v>44</v>
      </c>
      <c r="AQ32" s="26">
        <v>43</v>
      </c>
      <c r="AR32" s="26">
        <v>27</v>
      </c>
      <c r="AS32" s="26">
        <v>64</v>
      </c>
      <c r="AT32" s="26">
        <v>68</v>
      </c>
      <c r="AU32" s="26">
        <v>45</v>
      </c>
      <c r="AV32" s="26">
        <v>1</v>
      </c>
      <c r="AW32" s="26">
        <v>1</v>
      </c>
      <c r="AX32" s="26">
        <v>1</v>
      </c>
      <c r="AY32" s="26">
        <v>30</v>
      </c>
      <c r="AZ32" s="26">
        <v>59</v>
      </c>
      <c r="BA32" s="26">
        <v>64</v>
      </c>
      <c r="BB32" s="26">
        <v>38</v>
      </c>
      <c r="BC32" s="26">
        <v>43</v>
      </c>
      <c r="BD32" s="26">
        <v>59</v>
      </c>
      <c r="BE32" s="26">
        <v>42</v>
      </c>
      <c r="BF32" s="26">
        <v>27</v>
      </c>
      <c r="BG32" s="26">
        <v>37</v>
      </c>
      <c r="BH32" s="26">
        <v>43</v>
      </c>
      <c r="BI32" s="26">
        <v>1</v>
      </c>
      <c r="BJ32" s="26">
        <v>21</v>
      </c>
      <c r="BK32" s="26">
        <v>15</v>
      </c>
      <c r="BL32" s="26">
        <v>41</v>
      </c>
      <c r="BM32" s="26">
        <v>22</v>
      </c>
      <c r="BN32" s="26">
        <v>17</v>
      </c>
      <c r="BO32" s="26">
        <v>38</v>
      </c>
      <c r="BP32" s="26">
        <v>23</v>
      </c>
      <c r="BQ32" s="26">
        <v>29</v>
      </c>
      <c r="BR32" s="26">
        <v>10</v>
      </c>
      <c r="BS32" s="26">
        <v>17</v>
      </c>
      <c r="BT32" s="26">
        <v>17</v>
      </c>
      <c r="BU32" s="26">
        <v>15</v>
      </c>
      <c r="BV32" s="26">
        <v>24</v>
      </c>
      <c r="BW32" s="26">
        <v>1</v>
      </c>
      <c r="BX32" s="26">
        <v>1</v>
      </c>
      <c r="BY32" s="26">
        <v>77</v>
      </c>
      <c r="BZ32" s="26">
        <v>52</v>
      </c>
      <c r="CA32" s="26">
        <v>19</v>
      </c>
      <c r="CB32" s="26">
        <v>45</v>
      </c>
      <c r="CC32" s="26">
        <v>10</v>
      </c>
      <c r="CD32" s="26">
        <v>66</v>
      </c>
      <c r="CE32" s="26">
        <v>67</v>
      </c>
      <c r="CF32" s="26">
        <v>64</v>
      </c>
      <c r="CG32" s="26">
        <v>56</v>
      </c>
      <c r="CH32" s="26">
        <v>63</v>
      </c>
      <c r="CI32" s="26">
        <v>47</v>
      </c>
      <c r="CJ32" s="26">
        <v>30</v>
      </c>
      <c r="CK32" s="26">
        <v>68</v>
      </c>
      <c r="CL32" s="26">
        <v>20</v>
      </c>
      <c r="CM32" s="26">
        <v>32</v>
      </c>
      <c r="CN32" s="26">
        <v>65</v>
      </c>
      <c r="CO32" s="26">
        <v>34</v>
      </c>
      <c r="CP32" s="26">
        <v>20</v>
      </c>
      <c r="CQ32" s="26">
        <v>38</v>
      </c>
      <c r="CR32" s="26">
        <v>39</v>
      </c>
      <c r="CS32" s="26">
        <v>44</v>
      </c>
      <c r="CT32" s="26">
        <v>13</v>
      </c>
      <c r="CU32" s="26">
        <v>30</v>
      </c>
      <c r="CV32" s="26">
        <v>75</v>
      </c>
      <c r="CW32" s="26">
        <v>34</v>
      </c>
      <c r="CX32" s="26">
        <v>46</v>
      </c>
      <c r="CY32" s="26">
        <v>69</v>
      </c>
      <c r="CZ32" s="26">
        <v>57</v>
      </c>
      <c r="DA32" s="26">
        <v>63</v>
      </c>
      <c r="DB32" s="26">
        <v>65</v>
      </c>
      <c r="DC32" s="26">
        <v>64</v>
      </c>
      <c r="DD32" s="26">
        <v>59</v>
      </c>
      <c r="DE32" s="26">
        <v>35</v>
      </c>
      <c r="DF32" s="26">
        <v>70</v>
      </c>
      <c r="DG32" s="26">
        <v>48</v>
      </c>
      <c r="DH32" s="26">
        <v>23</v>
      </c>
      <c r="DI32" s="26">
        <v>49</v>
      </c>
      <c r="DJ32" s="26">
        <v>41</v>
      </c>
      <c r="DK32" s="26">
        <v>59</v>
      </c>
      <c r="DL32" s="26">
        <v>42</v>
      </c>
      <c r="DM32" s="26">
        <v>36</v>
      </c>
      <c r="DN32" s="26">
        <v>56</v>
      </c>
      <c r="DO32" s="26">
        <v>32</v>
      </c>
      <c r="DP32" s="26">
        <v>3</v>
      </c>
      <c r="DQ32" s="26">
        <v>17</v>
      </c>
      <c r="DR32" s="26">
        <v>1</v>
      </c>
      <c r="DS32" s="26">
        <v>26</v>
      </c>
      <c r="DT32" s="26">
        <v>26</v>
      </c>
      <c r="DU32" s="26">
        <v>1</v>
      </c>
      <c r="DV32" s="26">
        <v>28</v>
      </c>
      <c r="DW32" s="26">
        <v>19</v>
      </c>
      <c r="DX32" s="26">
        <v>25</v>
      </c>
      <c r="DY32" s="26">
        <v>50</v>
      </c>
      <c r="DZ32" s="26">
        <v>31</v>
      </c>
      <c r="EA32" s="26">
        <v>37</v>
      </c>
      <c r="EB32" s="26">
        <v>38</v>
      </c>
      <c r="EC32" s="26">
        <v>32</v>
      </c>
      <c r="ED32" s="26">
        <v>35</v>
      </c>
      <c r="EE32" s="26">
        <v>27</v>
      </c>
      <c r="EF32" s="26">
        <v>27</v>
      </c>
      <c r="EG32" s="26">
        <v>60</v>
      </c>
      <c r="EH32" s="26">
        <v>29</v>
      </c>
      <c r="EI32" s="26">
        <v>49</v>
      </c>
      <c r="EJ32" s="26">
        <v>67</v>
      </c>
      <c r="EK32" s="26">
        <v>54</v>
      </c>
      <c r="EL32" s="26">
        <v>41</v>
      </c>
      <c r="EM32" s="26">
        <v>48</v>
      </c>
      <c r="EN32" s="26">
        <v>26</v>
      </c>
    </row>
    <row r="33" spans="1:144">
      <c r="A33" s="34" t="s">
        <v>260</v>
      </c>
      <c r="B33" s="34" t="s">
        <v>46</v>
      </c>
      <c r="C33" s="26">
        <v>45</v>
      </c>
      <c r="D33" s="26">
        <v>27</v>
      </c>
      <c r="E33" s="26">
        <v>4</v>
      </c>
      <c r="F33" s="26">
        <v>74</v>
      </c>
      <c r="G33" s="26">
        <v>68</v>
      </c>
      <c r="H33" s="26">
        <v>53</v>
      </c>
      <c r="I33" s="26">
        <v>54</v>
      </c>
      <c r="J33" s="26">
        <v>69</v>
      </c>
      <c r="K33" s="26">
        <v>51</v>
      </c>
      <c r="L33" s="26">
        <v>27</v>
      </c>
      <c r="M33" s="26">
        <v>8</v>
      </c>
      <c r="N33" s="26">
        <v>10</v>
      </c>
      <c r="O33" s="26">
        <v>44</v>
      </c>
      <c r="P33" s="26">
        <v>12</v>
      </c>
      <c r="Q33" s="26">
        <v>9</v>
      </c>
      <c r="R33" s="26">
        <v>8</v>
      </c>
      <c r="S33" s="26">
        <v>12</v>
      </c>
      <c r="T33" s="26">
        <v>63</v>
      </c>
      <c r="U33" s="26">
        <v>17</v>
      </c>
      <c r="V33" s="26">
        <v>70</v>
      </c>
      <c r="W33" s="26">
        <v>74</v>
      </c>
      <c r="X33" s="26">
        <v>71</v>
      </c>
      <c r="Y33" s="26">
        <v>68</v>
      </c>
      <c r="Z33" s="26">
        <v>22</v>
      </c>
      <c r="AA33" s="26">
        <v>9</v>
      </c>
      <c r="AB33" s="26">
        <v>40</v>
      </c>
      <c r="AC33" s="26">
        <v>50</v>
      </c>
      <c r="AD33" s="26">
        <v>59</v>
      </c>
      <c r="AE33" s="26">
        <v>82</v>
      </c>
      <c r="AF33" s="26">
        <v>57</v>
      </c>
      <c r="AG33" s="26">
        <v>52</v>
      </c>
      <c r="AH33" s="26">
        <v>51</v>
      </c>
      <c r="AI33" s="26">
        <v>1</v>
      </c>
      <c r="AJ33" s="26">
        <v>60</v>
      </c>
      <c r="AK33" s="26">
        <v>73</v>
      </c>
      <c r="AL33" s="26">
        <v>77</v>
      </c>
      <c r="AM33" s="26">
        <v>69</v>
      </c>
      <c r="AN33" s="26">
        <v>65</v>
      </c>
      <c r="AO33" s="26">
        <v>51</v>
      </c>
      <c r="AP33" s="26">
        <v>78</v>
      </c>
      <c r="AQ33" s="26">
        <v>45</v>
      </c>
      <c r="AR33" s="26">
        <v>6</v>
      </c>
      <c r="AS33" s="26">
        <v>30</v>
      </c>
      <c r="AT33" s="26">
        <v>44</v>
      </c>
      <c r="AU33" s="26">
        <v>23</v>
      </c>
      <c r="AV33" s="26">
        <v>1</v>
      </c>
      <c r="AW33" s="26">
        <v>59</v>
      </c>
      <c r="AX33" s="26">
        <v>1</v>
      </c>
      <c r="AY33" s="26">
        <v>16</v>
      </c>
      <c r="AZ33" s="26">
        <v>5</v>
      </c>
      <c r="BA33" s="26">
        <v>11</v>
      </c>
      <c r="BB33" s="26">
        <v>14</v>
      </c>
      <c r="BC33" s="26">
        <v>27</v>
      </c>
      <c r="BD33" s="26">
        <v>6</v>
      </c>
      <c r="BE33" s="26">
        <v>34</v>
      </c>
      <c r="BF33" s="26">
        <v>55</v>
      </c>
      <c r="BG33" s="26">
        <v>2</v>
      </c>
      <c r="BH33" s="26">
        <v>1</v>
      </c>
      <c r="BI33" s="26">
        <v>56</v>
      </c>
      <c r="BJ33" s="26">
        <v>30</v>
      </c>
      <c r="BK33" s="26">
        <v>58</v>
      </c>
      <c r="BL33" s="26">
        <v>1</v>
      </c>
      <c r="BM33" s="26">
        <v>6</v>
      </c>
      <c r="BN33" s="26">
        <v>44</v>
      </c>
      <c r="BO33" s="26">
        <v>8</v>
      </c>
      <c r="BP33" s="26">
        <v>52</v>
      </c>
      <c r="BQ33" s="26">
        <v>17</v>
      </c>
      <c r="BR33" s="26">
        <v>6</v>
      </c>
      <c r="BS33" s="26">
        <v>18</v>
      </c>
      <c r="BT33" s="26">
        <v>20</v>
      </c>
      <c r="BU33" s="26">
        <v>8</v>
      </c>
      <c r="BV33" s="26">
        <v>35</v>
      </c>
      <c r="BW33" s="26">
        <v>53</v>
      </c>
      <c r="BX33" s="26">
        <v>76</v>
      </c>
      <c r="BY33" s="26">
        <v>1</v>
      </c>
      <c r="BZ33" s="26">
        <v>5</v>
      </c>
      <c r="CA33" s="26">
        <v>67</v>
      </c>
      <c r="CB33" s="26">
        <v>36</v>
      </c>
      <c r="CC33" s="26">
        <v>75</v>
      </c>
      <c r="CD33" s="26">
        <v>71</v>
      </c>
      <c r="CE33" s="26">
        <v>24</v>
      </c>
      <c r="CF33" s="26">
        <v>59</v>
      </c>
      <c r="CG33" s="26">
        <v>19</v>
      </c>
      <c r="CH33" s="26">
        <v>45</v>
      </c>
      <c r="CI33" s="26">
        <v>8</v>
      </c>
      <c r="CJ33" s="26">
        <v>51</v>
      </c>
      <c r="CK33" s="26">
        <v>1</v>
      </c>
      <c r="CL33" s="26">
        <v>62</v>
      </c>
      <c r="CM33" s="26">
        <v>13</v>
      </c>
      <c r="CN33" s="26">
        <v>53</v>
      </c>
      <c r="CO33" s="26">
        <v>71</v>
      </c>
      <c r="CP33" s="26">
        <v>37</v>
      </c>
      <c r="CQ33" s="26">
        <v>66</v>
      </c>
      <c r="CR33" s="26">
        <v>71</v>
      </c>
      <c r="CS33" s="26">
        <v>70</v>
      </c>
      <c r="CT33" s="26">
        <v>68</v>
      </c>
      <c r="CU33" s="26">
        <v>39</v>
      </c>
      <c r="CV33" s="26">
        <v>61</v>
      </c>
      <c r="CW33" s="26">
        <v>36</v>
      </c>
      <c r="CX33" s="26">
        <v>45</v>
      </c>
      <c r="CY33" s="26">
        <v>60</v>
      </c>
      <c r="CZ33" s="26">
        <v>63</v>
      </c>
      <c r="DA33" s="26">
        <v>18</v>
      </c>
      <c r="DB33" s="26">
        <v>26</v>
      </c>
      <c r="DC33" s="26">
        <v>9</v>
      </c>
      <c r="DD33" s="26">
        <v>10</v>
      </c>
      <c r="DE33" s="26">
        <v>16</v>
      </c>
      <c r="DF33" s="26">
        <v>7</v>
      </c>
      <c r="DG33" s="26">
        <v>31</v>
      </c>
      <c r="DH33" s="26">
        <v>47</v>
      </c>
      <c r="DI33" s="26">
        <v>34</v>
      </c>
      <c r="DJ33" s="26">
        <v>47</v>
      </c>
      <c r="DK33" s="26">
        <v>76</v>
      </c>
      <c r="DL33" s="26">
        <v>56</v>
      </c>
      <c r="DM33" s="26">
        <v>45</v>
      </c>
      <c r="DN33" s="26">
        <v>8</v>
      </c>
      <c r="DO33" s="26">
        <v>57</v>
      </c>
      <c r="DP33" s="26">
        <v>70</v>
      </c>
      <c r="DQ33" s="26">
        <v>45</v>
      </c>
      <c r="DR33" s="26">
        <v>43</v>
      </c>
      <c r="DS33" s="26">
        <v>49</v>
      </c>
      <c r="DT33" s="26">
        <v>81</v>
      </c>
      <c r="DU33" s="26">
        <v>75</v>
      </c>
      <c r="DV33" s="26">
        <v>80</v>
      </c>
      <c r="DW33" s="26">
        <v>42</v>
      </c>
      <c r="DX33" s="26">
        <v>82</v>
      </c>
      <c r="DY33" s="26">
        <v>50</v>
      </c>
      <c r="DZ33" s="26">
        <v>55</v>
      </c>
      <c r="EA33" s="26">
        <v>51</v>
      </c>
      <c r="EB33" s="26">
        <v>33</v>
      </c>
      <c r="EC33" s="26">
        <v>57</v>
      </c>
      <c r="ED33" s="26">
        <v>57</v>
      </c>
      <c r="EE33" s="26">
        <v>33</v>
      </c>
      <c r="EF33" s="26">
        <v>38</v>
      </c>
      <c r="EG33" s="26">
        <v>29</v>
      </c>
      <c r="EH33" s="26">
        <v>53</v>
      </c>
      <c r="EI33" s="26">
        <v>37</v>
      </c>
      <c r="EJ33" s="26">
        <v>41</v>
      </c>
      <c r="EK33" s="26">
        <v>61</v>
      </c>
      <c r="EL33" s="26">
        <v>14</v>
      </c>
      <c r="EM33" s="26">
        <v>48</v>
      </c>
      <c r="EN33" s="26">
        <v>26</v>
      </c>
    </row>
    <row r="34" spans="1:144">
      <c r="A34" s="34" t="s">
        <v>271</v>
      </c>
      <c r="B34" s="34" t="s">
        <v>58</v>
      </c>
      <c r="C34" s="26">
        <v>33</v>
      </c>
      <c r="D34" s="26">
        <v>17</v>
      </c>
      <c r="E34" s="26">
        <v>50</v>
      </c>
      <c r="F34" s="26">
        <v>46</v>
      </c>
      <c r="G34" s="26">
        <v>67</v>
      </c>
      <c r="H34" s="26">
        <v>51</v>
      </c>
      <c r="I34" s="26">
        <v>6</v>
      </c>
      <c r="J34" s="26">
        <v>47</v>
      </c>
      <c r="K34" s="26">
        <v>34</v>
      </c>
      <c r="L34" s="26">
        <v>2</v>
      </c>
      <c r="M34" s="26">
        <v>17</v>
      </c>
      <c r="N34" s="26">
        <v>34</v>
      </c>
      <c r="O34" s="26">
        <v>41</v>
      </c>
      <c r="P34" s="26">
        <v>53</v>
      </c>
      <c r="Q34" s="26">
        <v>65</v>
      </c>
      <c r="R34" s="26">
        <v>53</v>
      </c>
      <c r="S34" s="26">
        <v>22</v>
      </c>
      <c r="T34" s="26">
        <v>57</v>
      </c>
      <c r="U34" s="26">
        <v>38</v>
      </c>
      <c r="V34" s="26">
        <v>48</v>
      </c>
      <c r="W34" s="26">
        <v>43</v>
      </c>
      <c r="X34" s="26">
        <v>41</v>
      </c>
      <c r="Y34" s="26">
        <v>67</v>
      </c>
      <c r="Z34" s="26">
        <v>54</v>
      </c>
      <c r="AA34" s="26">
        <v>13</v>
      </c>
      <c r="AB34" s="26">
        <v>54</v>
      </c>
      <c r="AC34" s="26">
        <v>47</v>
      </c>
      <c r="AD34" s="26">
        <v>60</v>
      </c>
      <c r="AE34" s="26">
        <v>46</v>
      </c>
      <c r="AF34" s="26">
        <v>13</v>
      </c>
      <c r="AG34" s="26">
        <v>24</v>
      </c>
      <c r="AH34" s="26">
        <v>5</v>
      </c>
      <c r="AI34" s="26">
        <v>51</v>
      </c>
      <c r="AJ34" s="26">
        <v>30</v>
      </c>
      <c r="AK34" s="26">
        <v>52</v>
      </c>
      <c r="AL34" s="26">
        <v>53</v>
      </c>
      <c r="AM34" s="26">
        <v>53</v>
      </c>
      <c r="AN34" s="26">
        <v>20</v>
      </c>
      <c r="AO34" s="26">
        <v>32</v>
      </c>
      <c r="AP34" s="26">
        <v>52</v>
      </c>
      <c r="AQ34" s="26">
        <v>42</v>
      </c>
      <c r="AR34" s="26">
        <v>55</v>
      </c>
      <c r="AS34" s="26">
        <v>1</v>
      </c>
      <c r="AT34" s="26">
        <v>5</v>
      </c>
      <c r="AU34" s="26">
        <v>2</v>
      </c>
      <c r="AV34" s="26">
        <v>1</v>
      </c>
      <c r="AW34" s="26">
        <v>1</v>
      </c>
      <c r="AX34" s="26">
        <v>1</v>
      </c>
      <c r="AY34" s="26">
        <v>15</v>
      </c>
      <c r="AZ34" s="26">
        <v>16</v>
      </c>
      <c r="BA34" s="26">
        <v>33</v>
      </c>
      <c r="BB34" s="26">
        <v>30</v>
      </c>
      <c r="BC34" s="26">
        <v>58</v>
      </c>
      <c r="BD34" s="26">
        <v>23</v>
      </c>
      <c r="BE34" s="26">
        <v>36</v>
      </c>
      <c r="BF34" s="26">
        <v>63</v>
      </c>
      <c r="BG34" s="26">
        <v>49</v>
      </c>
      <c r="BH34" s="26">
        <v>28</v>
      </c>
      <c r="BI34" s="26">
        <v>1</v>
      </c>
      <c r="BJ34" s="26">
        <v>14</v>
      </c>
      <c r="BK34" s="26">
        <v>32</v>
      </c>
      <c r="BL34" s="26">
        <v>41</v>
      </c>
      <c r="BM34" s="26">
        <v>45</v>
      </c>
      <c r="BN34" s="26">
        <v>62</v>
      </c>
      <c r="BO34" s="26">
        <v>69</v>
      </c>
      <c r="BP34" s="26">
        <v>59</v>
      </c>
      <c r="BQ34" s="26">
        <v>60</v>
      </c>
      <c r="BR34" s="26">
        <v>39</v>
      </c>
      <c r="BS34" s="26">
        <v>52</v>
      </c>
      <c r="BT34" s="26">
        <v>54</v>
      </c>
      <c r="BU34" s="26">
        <v>51</v>
      </c>
      <c r="BV34" s="26">
        <v>64</v>
      </c>
      <c r="BW34" s="26">
        <v>1</v>
      </c>
      <c r="BX34" s="26">
        <v>1</v>
      </c>
      <c r="BY34" s="26">
        <v>34</v>
      </c>
      <c r="BZ34" s="26">
        <v>20</v>
      </c>
      <c r="CA34" s="26">
        <v>32</v>
      </c>
      <c r="CB34" s="26">
        <v>24</v>
      </c>
      <c r="CC34" s="26">
        <v>77</v>
      </c>
      <c r="CD34" s="26">
        <v>63</v>
      </c>
      <c r="CE34" s="26">
        <v>58</v>
      </c>
      <c r="CF34" s="26">
        <v>24</v>
      </c>
      <c r="CG34" s="26">
        <v>61</v>
      </c>
      <c r="CH34" s="26">
        <v>35</v>
      </c>
      <c r="CI34" s="26">
        <v>58</v>
      </c>
      <c r="CJ34" s="26">
        <v>35</v>
      </c>
      <c r="CK34" s="26">
        <v>1</v>
      </c>
      <c r="CL34" s="26">
        <v>44</v>
      </c>
      <c r="CM34" s="26">
        <v>62</v>
      </c>
      <c r="CN34" s="26">
        <v>51</v>
      </c>
      <c r="CO34" s="26">
        <v>36</v>
      </c>
      <c r="CP34" s="26">
        <v>28</v>
      </c>
      <c r="CQ34" s="26">
        <v>21</v>
      </c>
      <c r="CR34" s="26">
        <v>49</v>
      </c>
      <c r="CS34" s="26">
        <v>32</v>
      </c>
      <c r="CT34" s="26">
        <v>60</v>
      </c>
      <c r="CU34" s="26">
        <v>51</v>
      </c>
      <c r="CV34" s="26">
        <v>20</v>
      </c>
      <c r="CW34" s="26">
        <v>20</v>
      </c>
      <c r="CX34" s="26">
        <v>54</v>
      </c>
      <c r="CY34" s="26">
        <v>39</v>
      </c>
      <c r="CZ34" s="26">
        <v>69</v>
      </c>
      <c r="DA34" s="26">
        <v>52</v>
      </c>
      <c r="DB34" s="26">
        <v>57</v>
      </c>
      <c r="DC34" s="26">
        <v>13</v>
      </c>
      <c r="DD34" s="26">
        <v>19</v>
      </c>
      <c r="DE34" s="26">
        <v>15</v>
      </c>
      <c r="DF34" s="26">
        <v>8</v>
      </c>
      <c r="DG34" s="26">
        <v>33</v>
      </c>
      <c r="DH34" s="26">
        <v>49</v>
      </c>
      <c r="DI34" s="26">
        <v>59</v>
      </c>
      <c r="DJ34" s="26">
        <v>64</v>
      </c>
      <c r="DK34" s="26">
        <v>65</v>
      </c>
      <c r="DL34" s="26">
        <v>25</v>
      </c>
      <c r="DM34" s="26">
        <v>13</v>
      </c>
      <c r="DN34" s="26">
        <v>60</v>
      </c>
      <c r="DO34" s="26">
        <v>53</v>
      </c>
      <c r="DP34" s="26">
        <v>56</v>
      </c>
      <c r="DQ34" s="26">
        <v>55</v>
      </c>
      <c r="DR34" s="26">
        <v>58</v>
      </c>
      <c r="DS34" s="26">
        <v>39</v>
      </c>
      <c r="DT34" s="26">
        <v>49</v>
      </c>
      <c r="DU34" s="26">
        <v>41</v>
      </c>
      <c r="DV34" s="26">
        <v>34</v>
      </c>
      <c r="DW34" s="26">
        <v>63</v>
      </c>
      <c r="DX34" s="26">
        <v>47</v>
      </c>
      <c r="DY34" s="26">
        <v>12</v>
      </c>
      <c r="DZ34" s="26">
        <v>1</v>
      </c>
      <c r="EA34" s="26">
        <v>13</v>
      </c>
      <c r="EB34" s="26">
        <v>68</v>
      </c>
      <c r="EC34" s="26">
        <v>1</v>
      </c>
      <c r="ED34" s="26">
        <v>1</v>
      </c>
      <c r="EE34" s="26">
        <v>51</v>
      </c>
      <c r="EF34" s="26">
        <v>13</v>
      </c>
      <c r="EG34" s="26">
        <v>21</v>
      </c>
      <c r="EH34" s="26">
        <v>53</v>
      </c>
      <c r="EI34" s="26">
        <v>47</v>
      </c>
      <c r="EJ34" s="26">
        <v>5</v>
      </c>
      <c r="EK34" s="26">
        <v>6</v>
      </c>
      <c r="EL34" s="26">
        <v>6</v>
      </c>
      <c r="EM34" s="26">
        <v>13</v>
      </c>
      <c r="EN34" s="26">
        <v>2</v>
      </c>
    </row>
    <row r="35" spans="1:144">
      <c r="A35" s="34" t="s">
        <v>292</v>
      </c>
      <c r="B35" s="34" t="s">
        <v>79</v>
      </c>
      <c r="C35" s="26">
        <v>41</v>
      </c>
      <c r="D35" s="26">
        <v>23</v>
      </c>
      <c r="E35" s="26">
        <v>71</v>
      </c>
      <c r="F35" s="26">
        <v>52</v>
      </c>
      <c r="G35" s="26">
        <v>65</v>
      </c>
      <c r="H35" s="26">
        <v>33</v>
      </c>
      <c r="I35" s="26">
        <v>32</v>
      </c>
      <c r="J35" s="26">
        <v>4</v>
      </c>
      <c r="K35" s="26">
        <v>36</v>
      </c>
      <c r="L35" s="26">
        <v>41</v>
      </c>
      <c r="M35" s="26">
        <v>41</v>
      </c>
      <c r="N35" s="26">
        <v>45</v>
      </c>
      <c r="O35" s="26">
        <v>13</v>
      </c>
      <c r="P35" s="26">
        <v>71</v>
      </c>
      <c r="Q35" s="26">
        <v>49</v>
      </c>
      <c r="R35" s="26">
        <v>3</v>
      </c>
      <c r="S35" s="26">
        <v>73</v>
      </c>
      <c r="T35" s="26">
        <v>79</v>
      </c>
      <c r="U35" s="26">
        <v>16</v>
      </c>
      <c r="V35" s="26">
        <v>44</v>
      </c>
      <c r="W35" s="26">
        <v>36</v>
      </c>
      <c r="X35" s="26">
        <v>20</v>
      </c>
      <c r="Y35" s="26">
        <v>65</v>
      </c>
      <c r="Z35" s="26">
        <v>60</v>
      </c>
      <c r="AA35" s="26">
        <v>65</v>
      </c>
      <c r="AB35" s="26">
        <v>26</v>
      </c>
      <c r="AC35" s="26">
        <v>29</v>
      </c>
      <c r="AD35" s="26">
        <v>17</v>
      </c>
      <c r="AE35" s="26">
        <v>1</v>
      </c>
      <c r="AF35" s="26">
        <v>38</v>
      </c>
      <c r="AG35" s="26">
        <v>30</v>
      </c>
      <c r="AH35" s="26">
        <v>18</v>
      </c>
      <c r="AI35" s="26">
        <v>1</v>
      </c>
      <c r="AJ35" s="26">
        <v>15</v>
      </c>
      <c r="AK35" s="26">
        <v>1</v>
      </c>
      <c r="AL35" s="26">
        <v>6</v>
      </c>
      <c r="AM35" s="26">
        <v>18</v>
      </c>
      <c r="AN35" s="26">
        <v>1</v>
      </c>
      <c r="AO35" s="26">
        <v>1</v>
      </c>
      <c r="AP35" s="26">
        <v>54</v>
      </c>
      <c r="AQ35" s="26">
        <v>72</v>
      </c>
      <c r="AR35" s="26">
        <v>76</v>
      </c>
      <c r="AS35" s="26">
        <v>1</v>
      </c>
      <c r="AT35" s="26">
        <v>48</v>
      </c>
      <c r="AU35" s="26">
        <v>36</v>
      </c>
      <c r="AV35" s="26">
        <v>37</v>
      </c>
      <c r="AW35" s="26">
        <v>1</v>
      </c>
      <c r="AX35" s="26">
        <v>1</v>
      </c>
      <c r="AY35" s="26">
        <v>33</v>
      </c>
      <c r="AZ35" s="26">
        <v>63</v>
      </c>
      <c r="BA35" s="26">
        <v>18</v>
      </c>
      <c r="BB35" s="26">
        <v>38</v>
      </c>
      <c r="BC35" s="26">
        <v>31</v>
      </c>
      <c r="BD35" s="26">
        <v>39</v>
      </c>
      <c r="BE35" s="26">
        <v>50</v>
      </c>
      <c r="BF35" s="26">
        <v>1</v>
      </c>
      <c r="BG35" s="26">
        <v>11</v>
      </c>
      <c r="BH35" s="26">
        <v>43</v>
      </c>
      <c r="BI35" s="26">
        <v>1</v>
      </c>
      <c r="BJ35" s="26">
        <v>64</v>
      </c>
      <c r="BK35" s="26">
        <v>22</v>
      </c>
      <c r="BL35" s="26">
        <v>41</v>
      </c>
      <c r="BM35" s="26">
        <v>65</v>
      </c>
      <c r="BN35" s="26">
        <v>46</v>
      </c>
      <c r="BO35" s="26">
        <v>41</v>
      </c>
      <c r="BP35" s="26">
        <v>65</v>
      </c>
      <c r="BQ35" s="26">
        <v>26</v>
      </c>
      <c r="BR35" s="26">
        <v>17</v>
      </c>
      <c r="BS35" s="26">
        <v>8</v>
      </c>
      <c r="BT35" s="26">
        <v>6</v>
      </c>
      <c r="BU35" s="26">
        <v>1</v>
      </c>
      <c r="BV35" s="26">
        <v>32</v>
      </c>
      <c r="BW35" s="26">
        <v>71</v>
      </c>
      <c r="BX35" s="26">
        <v>1</v>
      </c>
      <c r="BY35" s="26">
        <v>70</v>
      </c>
      <c r="BZ35" s="26">
        <v>80</v>
      </c>
      <c r="CA35" s="26">
        <v>4</v>
      </c>
      <c r="CB35" s="26">
        <v>63</v>
      </c>
      <c r="CC35" s="26">
        <v>74</v>
      </c>
      <c r="CD35" s="26">
        <v>80</v>
      </c>
      <c r="CE35" s="26">
        <v>45</v>
      </c>
      <c r="CF35" s="26">
        <v>1</v>
      </c>
      <c r="CG35" s="26">
        <v>28</v>
      </c>
      <c r="CH35" s="26">
        <v>47</v>
      </c>
      <c r="CI35" s="26">
        <v>28</v>
      </c>
      <c r="CJ35" s="26">
        <v>1</v>
      </c>
      <c r="CK35" s="26">
        <v>1</v>
      </c>
      <c r="CL35" s="26">
        <v>4</v>
      </c>
      <c r="CM35" s="26">
        <v>77</v>
      </c>
      <c r="CN35" s="26">
        <v>32</v>
      </c>
      <c r="CO35" s="26">
        <v>24</v>
      </c>
      <c r="CP35" s="26">
        <v>73</v>
      </c>
      <c r="CQ35" s="26">
        <v>68</v>
      </c>
      <c r="CR35" s="26">
        <v>24</v>
      </c>
      <c r="CS35" s="26">
        <v>23</v>
      </c>
      <c r="CT35" s="26">
        <v>39</v>
      </c>
      <c r="CU35" s="26">
        <v>39</v>
      </c>
      <c r="CV35" s="26">
        <v>11</v>
      </c>
      <c r="CW35" s="26">
        <v>36</v>
      </c>
      <c r="CX35" s="26">
        <v>9</v>
      </c>
      <c r="CY35" s="26">
        <v>81</v>
      </c>
      <c r="CZ35" s="26">
        <v>37</v>
      </c>
      <c r="DA35" s="26">
        <v>71</v>
      </c>
      <c r="DB35" s="26">
        <v>42</v>
      </c>
      <c r="DC35" s="26">
        <v>57</v>
      </c>
      <c r="DD35" s="26">
        <v>59</v>
      </c>
      <c r="DE35" s="26">
        <v>35</v>
      </c>
      <c r="DF35" s="26">
        <v>55</v>
      </c>
      <c r="DG35" s="26">
        <v>20</v>
      </c>
      <c r="DH35" s="26">
        <v>33</v>
      </c>
      <c r="DI35" s="26">
        <v>25</v>
      </c>
      <c r="DJ35" s="26">
        <v>38</v>
      </c>
      <c r="DK35" s="26">
        <v>19</v>
      </c>
      <c r="DL35" s="26">
        <v>9</v>
      </c>
      <c r="DM35" s="26">
        <v>43</v>
      </c>
      <c r="DN35" s="26">
        <v>68</v>
      </c>
      <c r="DO35" s="26">
        <v>12</v>
      </c>
      <c r="DP35" s="26">
        <v>10</v>
      </c>
      <c r="DQ35" s="26">
        <v>38</v>
      </c>
      <c r="DR35" s="26">
        <v>21</v>
      </c>
      <c r="DS35" s="26">
        <v>49</v>
      </c>
      <c r="DT35" s="26">
        <v>3</v>
      </c>
      <c r="DU35" s="26">
        <v>1</v>
      </c>
      <c r="DV35" s="26">
        <v>1</v>
      </c>
      <c r="DW35" s="26">
        <v>14</v>
      </c>
      <c r="DX35" s="26">
        <v>2</v>
      </c>
      <c r="DY35" s="26">
        <v>46</v>
      </c>
      <c r="DZ35" s="26">
        <v>31</v>
      </c>
      <c r="EA35" s="26">
        <v>42</v>
      </c>
      <c r="EB35" s="26">
        <v>46</v>
      </c>
      <c r="EC35" s="26">
        <v>36</v>
      </c>
      <c r="ED35" s="26">
        <v>37</v>
      </c>
      <c r="EE35" s="26">
        <v>31</v>
      </c>
      <c r="EF35" s="26">
        <v>60</v>
      </c>
      <c r="EG35" s="26">
        <v>15</v>
      </c>
      <c r="EH35" s="26">
        <v>10</v>
      </c>
      <c r="EI35" s="26">
        <v>49</v>
      </c>
      <c r="EJ35" s="26">
        <v>77</v>
      </c>
      <c r="EK35" s="26">
        <v>71</v>
      </c>
      <c r="EL35" s="26">
        <v>43</v>
      </c>
      <c r="EM35" s="26">
        <v>7</v>
      </c>
      <c r="EN35" s="26">
        <v>13</v>
      </c>
    </row>
    <row r="36" spans="1:144">
      <c r="A36" s="34" t="s">
        <v>290</v>
      </c>
      <c r="B36" s="34" t="s">
        <v>90</v>
      </c>
      <c r="C36" s="26">
        <v>27</v>
      </c>
      <c r="D36" s="26">
        <v>19</v>
      </c>
      <c r="E36" s="26">
        <v>22</v>
      </c>
      <c r="F36" s="26">
        <v>38</v>
      </c>
      <c r="G36" s="26">
        <v>44</v>
      </c>
      <c r="H36" s="26">
        <v>21</v>
      </c>
      <c r="I36" s="26">
        <v>35</v>
      </c>
      <c r="J36" s="26">
        <v>5</v>
      </c>
      <c r="K36" s="26">
        <v>61</v>
      </c>
      <c r="L36" s="26">
        <v>20</v>
      </c>
      <c r="M36" s="26">
        <v>28</v>
      </c>
      <c r="N36" s="26">
        <v>42</v>
      </c>
      <c r="O36" s="26">
        <v>19</v>
      </c>
      <c r="P36" s="26">
        <v>57</v>
      </c>
      <c r="Q36" s="26">
        <v>6</v>
      </c>
      <c r="R36" s="26">
        <v>7</v>
      </c>
      <c r="S36" s="26">
        <v>13</v>
      </c>
      <c r="T36" s="26">
        <v>60</v>
      </c>
      <c r="U36" s="26">
        <v>54</v>
      </c>
      <c r="V36" s="26">
        <v>35</v>
      </c>
      <c r="W36" s="26">
        <v>28</v>
      </c>
      <c r="X36" s="26">
        <v>37</v>
      </c>
      <c r="Y36" s="26">
        <v>44</v>
      </c>
      <c r="Z36" s="26">
        <v>42</v>
      </c>
      <c r="AA36" s="26">
        <v>7</v>
      </c>
      <c r="AB36" s="26">
        <v>46</v>
      </c>
      <c r="AC36" s="26">
        <v>37</v>
      </c>
      <c r="AD36" s="26">
        <v>7</v>
      </c>
      <c r="AE36" s="26">
        <v>33</v>
      </c>
      <c r="AF36" s="26">
        <v>48</v>
      </c>
      <c r="AG36" s="26">
        <v>46</v>
      </c>
      <c r="AH36" s="26">
        <v>17</v>
      </c>
      <c r="AI36" s="26">
        <v>1</v>
      </c>
      <c r="AJ36" s="26">
        <v>13</v>
      </c>
      <c r="AK36" s="26">
        <v>8</v>
      </c>
      <c r="AL36" s="26">
        <v>4</v>
      </c>
      <c r="AM36" s="26">
        <v>16</v>
      </c>
      <c r="AN36" s="26">
        <v>9</v>
      </c>
      <c r="AO36" s="26">
        <v>38</v>
      </c>
      <c r="AP36" s="26">
        <v>56</v>
      </c>
      <c r="AQ36" s="26">
        <v>68</v>
      </c>
      <c r="AR36" s="26">
        <v>71</v>
      </c>
      <c r="AS36" s="26">
        <v>30</v>
      </c>
      <c r="AT36" s="26">
        <v>28</v>
      </c>
      <c r="AU36" s="26">
        <v>7</v>
      </c>
      <c r="AV36" s="26">
        <v>37</v>
      </c>
      <c r="AW36" s="26">
        <v>1</v>
      </c>
      <c r="AX36" s="26">
        <v>1</v>
      </c>
      <c r="AY36" s="26">
        <v>42</v>
      </c>
      <c r="AZ36" s="26">
        <v>27</v>
      </c>
      <c r="BA36" s="26">
        <v>26</v>
      </c>
      <c r="BB36" s="26">
        <v>30</v>
      </c>
      <c r="BC36" s="26">
        <v>39</v>
      </c>
      <c r="BD36" s="26">
        <v>40</v>
      </c>
      <c r="BE36" s="26">
        <v>45</v>
      </c>
      <c r="BF36" s="26">
        <v>46</v>
      </c>
      <c r="BG36" s="26">
        <v>14</v>
      </c>
      <c r="BH36" s="26">
        <v>34</v>
      </c>
      <c r="BI36" s="26">
        <v>1</v>
      </c>
      <c r="BJ36" s="26">
        <v>27</v>
      </c>
      <c r="BK36" s="26">
        <v>28</v>
      </c>
      <c r="BL36" s="26">
        <v>41</v>
      </c>
      <c r="BM36" s="26">
        <v>41</v>
      </c>
      <c r="BN36" s="26">
        <v>31</v>
      </c>
      <c r="BO36" s="26">
        <v>35</v>
      </c>
      <c r="BP36" s="26">
        <v>4</v>
      </c>
      <c r="BQ36" s="26">
        <v>22</v>
      </c>
      <c r="BR36" s="26">
        <v>16</v>
      </c>
      <c r="BS36" s="26">
        <v>10</v>
      </c>
      <c r="BT36" s="26">
        <v>32</v>
      </c>
      <c r="BU36" s="26">
        <v>25</v>
      </c>
      <c r="BV36" s="26">
        <v>21</v>
      </c>
      <c r="BW36" s="26">
        <v>1</v>
      </c>
      <c r="BX36" s="26">
        <v>1</v>
      </c>
      <c r="BY36" s="26">
        <v>16</v>
      </c>
      <c r="BZ36" s="26">
        <v>77</v>
      </c>
      <c r="CA36" s="26">
        <v>66</v>
      </c>
      <c r="CB36" s="26">
        <v>58</v>
      </c>
      <c r="CC36" s="26">
        <v>24</v>
      </c>
      <c r="CD36" s="26">
        <v>22</v>
      </c>
      <c r="CE36" s="26">
        <v>48</v>
      </c>
      <c r="CF36" s="26">
        <v>78</v>
      </c>
      <c r="CG36" s="26">
        <v>67</v>
      </c>
      <c r="CH36" s="26">
        <v>77</v>
      </c>
      <c r="CI36" s="26">
        <v>52</v>
      </c>
      <c r="CJ36" s="26">
        <v>7</v>
      </c>
      <c r="CK36" s="26">
        <v>1</v>
      </c>
      <c r="CL36" s="26">
        <v>43</v>
      </c>
      <c r="CM36" s="26">
        <v>31</v>
      </c>
      <c r="CN36" s="26">
        <v>63</v>
      </c>
      <c r="CO36" s="26">
        <v>5</v>
      </c>
      <c r="CP36" s="26">
        <v>61</v>
      </c>
      <c r="CQ36" s="26">
        <v>6</v>
      </c>
      <c r="CR36" s="26">
        <v>45</v>
      </c>
      <c r="CS36" s="26">
        <v>33</v>
      </c>
      <c r="CT36" s="26">
        <v>23</v>
      </c>
      <c r="CU36" s="26">
        <v>52</v>
      </c>
      <c r="CV36" s="26">
        <v>42</v>
      </c>
      <c r="CW36" s="26">
        <v>41</v>
      </c>
      <c r="CX36" s="26">
        <v>33</v>
      </c>
      <c r="CY36" s="26">
        <v>51</v>
      </c>
      <c r="CZ36" s="26">
        <v>47</v>
      </c>
      <c r="DA36" s="26">
        <v>49</v>
      </c>
      <c r="DB36" s="26">
        <v>36</v>
      </c>
      <c r="DC36" s="26">
        <v>5</v>
      </c>
      <c r="DD36" s="26">
        <v>45</v>
      </c>
      <c r="DE36" s="26">
        <v>5</v>
      </c>
      <c r="DF36" s="26">
        <v>5</v>
      </c>
      <c r="DG36" s="26">
        <v>44</v>
      </c>
      <c r="DH36" s="26">
        <v>30</v>
      </c>
      <c r="DI36" s="26">
        <v>54</v>
      </c>
      <c r="DJ36" s="26">
        <v>46</v>
      </c>
      <c r="DK36" s="26">
        <v>21</v>
      </c>
      <c r="DL36" s="26">
        <v>21</v>
      </c>
      <c r="DM36" s="26">
        <v>57</v>
      </c>
      <c r="DN36" s="26">
        <v>57</v>
      </c>
      <c r="DO36" s="26">
        <v>33</v>
      </c>
      <c r="DP36" s="26">
        <v>21</v>
      </c>
      <c r="DQ36" s="26">
        <v>1</v>
      </c>
      <c r="DR36" s="26">
        <v>22</v>
      </c>
      <c r="DS36" s="26">
        <v>7</v>
      </c>
      <c r="DT36" s="26">
        <v>36</v>
      </c>
      <c r="DU36" s="26">
        <v>1</v>
      </c>
      <c r="DV36" s="26">
        <v>68</v>
      </c>
      <c r="DW36" s="26">
        <v>7</v>
      </c>
      <c r="DX36" s="26">
        <v>33</v>
      </c>
      <c r="DY36" s="26">
        <v>63</v>
      </c>
      <c r="DZ36" s="26">
        <v>45</v>
      </c>
      <c r="EA36" s="26">
        <v>54</v>
      </c>
      <c r="EB36" s="26">
        <v>17</v>
      </c>
      <c r="EC36" s="26">
        <v>41</v>
      </c>
      <c r="ED36" s="26">
        <v>41</v>
      </c>
      <c r="EE36" s="26">
        <v>82</v>
      </c>
      <c r="EF36" s="26">
        <v>28</v>
      </c>
      <c r="EG36" s="26">
        <v>47</v>
      </c>
      <c r="EH36" s="26">
        <v>53</v>
      </c>
      <c r="EI36" s="26">
        <v>49</v>
      </c>
      <c r="EJ36" s="26">
        <v>69</v>
      </c>
      <c r="EK36" s="26">
        <v>69</v>
      </c>
      <c r="EL36" s="26">
        <v>47</v>
      </c>
      <c r="EM36" s="26">
        <v>6</v>
      </c>
      <c r="EN36" s="26">
        <v>4</v>
      </c>
    </row>
    <row r="37" spans="1:144">
      <c r="A37" s="34" t="s">
        <v>289</v>
      </c>
      <c r="B37" s="34" t="s">
        <v>77</v>
      </c>
      <c r="C37" s="26">
        <v>77</v>
      </c>
      <c r="D37" s="26">
        <v>79</v>
      </c>
      <c r="E37" s="26">
        <v>75</v>
      </c>
      <c r="F37" s="26">
        <v>76</v>
      </c>
      <c r="G37" s="26">
        <v>63</v>
      </c>
      <c r="H37" s="26">
        <v>75</v>
      </c>
      <c r="I37" s="26">
        <v>69</v>
      </c>
      <c r="J37" s="26">
        <v>33</v>
      </c>
      <c r="K37" s="26">
        <v>78</v>
      </c>
      <c r="L37" s="26">
        <v>81</v>
      </c>
      <c r="M37" s="26">
        <v>69</v>
      </c>
      <c r="N37" s="26">
        <v>71</v>
      </c>
      <c r="O37" s="26">
        <v>54</v>
      </c>
      <c r="P37" s="26">
        <v>30</v>
      </c>
      <c r="Q37" s="26">
        <v>72</v>
      </c>
      <c r="R37" s="26">
        <v>78</v>
      </c>
      <c r="S37" s="26">
        <v>74</v>
      </c>
      <c r="T37" s="26">
        <v>81</v>
      </c>
      <c r="U37" s="26">
        <v>45</v>
      </c>
      <c r="V37" s="26">
        <v>38</v>
      </c>
      <c r="W37" s="26">
        <v>66</v>
      </c>
      <c r="X37" s="26">
        <v>72</v>
      </c>
      <c r="Y37" s="26">
        <v>63</v>
      </c>
      <c r="Z37" s="26">
        <v>79</v>
      </c>
      <c r="AA37" s="26">
        <v>19</v>
      </c>
      <c r="AB37" s="26">
        <v>70</v>
      </c>
      <c r="AC37" s="26">
        <v>49</v>
      </c>
      <c r="AD37" s="26">
        <v>77</v>
      </c>
      <c r="AE37" s="26">
        <v>66</v>
      </c>
      <c r="AF37" s="26">
        <v>64</v>
      </c>
      <c r="AG37" s="26">
        <v>72</v>
      </c>
      <c r="AH37" s="26">
        <v>62</v>
      </c>
      <c r="AI37" s="26">
        <v>22</v>
      </c>
      <c r="AJ37" s="26">
        <v>19</v>
      </c>
      <c r="AK37" s="26">
        <v>59</v>
      </c>
      <c r="AL37" s="26">
        <v>58</v>
      </c>
      <c r="AM37" s="26">
        <v>43</v>
      </c>
      <c r="AN37" s="26">
        <v>19</v>
      </c>
      <c r="AO37" s="26">
        <v>69</v>
      </c>
      <c r="AP37" s="26">
        <v>68</v>
      </c>
      <c r="AQ37" s="26">
        <v>55</v>
      </c>
      <c r="AR37" s="26">
        <v>57</v>
      </c>
      <c r="AS37" s="26">
        <v>76</v>
      </c>
      <c r="AT37" s="26">
        <v>81</v>
      </c>
      <c r="AU37" s="26">
        <v>75</v>
      </c>
      <c r="AV37" s="26">
        <v>64</v>
      </c>
      <c r="AW37" s="26">
        <v>66</v>
      </c>
      <c r="AX37" s="26">
        <v>74</v>
      </c>
      <c r="AY37" s="26">
        <v>69</v>
      </c>
      <c r="AZ37" s="26">
        <v>52</v>
      </c>
      <c r="BA37" s="26">
        <v>33</v>
      </c>
      <c r="BB37" s="26">
        <v>23</v>
      </c>
      <c r="BC37" s="26">
        <v>73</v>
      </c>
      <c r="BD37" s="26">
        <v>37</v>
      </c>
      <c r="BE37" s="26">
        <v>63</v>
      </c>
      <c r="BF37" s="26">
        <v>81</v>
      </c>
      <c r="BG37" s="26">
        <v>33</v>
      </c>
      <c r="BH37" s="26">
        <v>40</v>
      </c>
      <c r="BI37" s="26">
        <v>1</v>
      </c>
      <c r="BJ37" s="26">
        <v>43</v>
      </c>
      <c r="BK37" s="26">
        <v>66</v>
      </c>
      <c r="BL37" s="26">
        <v>1</v>
      </c>
      <c r="BM37" s="26">
        <v>78</v>
      </c>
      <c r="BN37" s="26">
        <v>72</v>
      </c>
      <c r="BO37" s="26">
        <v>78</v>
      </c>
      <c r="BP37" s="26">
        <v>70</v>
      </c>
      <c r="BQ37" s="26">
        <v>14</v>
      </c>
      <c r="BR37" s="26">
        <v>31</v>
      </c>
      <c r="BS37" s="26">
        <v>70</v>
      </c>
      <c r="BT37" s="26">
        <v>75</v>
      </c>
      <c r="BU37" s="26">
        <v>77</v>
      </c>
      <c r="BV37" s="26">
        <v>81</v>
      </c>
      <c r="BW37" s="26">
        <v>71</v>
      </c>
      <c r="BX37" s="26">
        <v>1</v>
      </c>
      <c r="BY37" s="26">
        <v>80</v>
      </c>
      <c r="BZ37" s="26">
        <v>57</v>
      </c>
      <c r="CA37" s="26">
        <v>9</v>
      </c>
      <c r="CB37" s="26">
        <v>73</v>
      </c>
      <c r="CC37" s="26">
        <v>81</v>
      </c>
      <c r="CD37" s="26">
        <v>78</v>
      </c>
      <c r="CE37" s="26">
        <v>79</v>
      </c>
      <c r="CF37" s="26">
        <v>49</v>
      </c>
      <c r="CG37" s="26">
        <v>54</v>
      </c>
      <c r="CH37" s="26">
        <v>19</v>
      </c>
      <c r="CI37" s="26">
        <v>57</v>
      </c>
      <c r="CJ37" s="26">
        <v>28</v>
      </c>
      <c r="CK37" s="26">
        <v>70</v>
      </c>
      <c r="CL37" s="26">
        <v>13</v>
      </c>
      <c r="CM37" s="26">
        <v>63</v>
      </c>
      <c r="CN37" s="26">
        <v>80</v>
      </c>
      <c r="CO37" s="26">
        <v>3</v>
      </c>
      <c r="CP37" s="26">
        <v>53</v>
      </c>
      <c r="CQ37" s="26">
        <v>14</v>
      </c>
      <c r="CR37" s="26">
        <v>76</v>
      </c>
      <c r="CS37" s="26">
        <v>76</v>
      </c>
      <c r="CT37" s="26">
        <v>79</v>
      </c>
      <c r="CU37" s="26">
        <v>48</v>
      </c>
      <c r="CV37" s="26">
        <v>25</v>
      </c>
      <c r="CW37" s="26">
        <v>30</v>
      </c>
      <c r="CX37" s="26">
        <v>40</v>
      </c>
      <c r="CY37" s="26">
        <v>23</v>
      </c>
      <c r="CZ37" s="26">
        <v>72</v>
      </c>
      <c r="DA37" s="26">
        <v>77</v>
      </c>
      <c r="DB37" s="26">
        <v>80</v>
      </c>
      <c r="DC37" s="26">
        <v>20</v>
      </c>
      <c r="DD37" s="26">
        <v>18</v>
      </c>
      <c r="DE37" s="26">
        <v>22</v>
      </c>
      <c r="DF37" s="26">
        <v>13</v>
      </c>
      <c r="DG37" s="26">
        <v>63</v>
      </c>
      <c r="DH37" s="26">
        <v>77</v>
      </c>
      <c r="DI37" s="26">
        <v>65</v>
      </c>
      <c r="DJ37" s="26">
        <v>71</v>
      </c>
      <c r="DK37" s="26">
        <v>67</v>
      </c>
      <c r="DL37" s="26">
        <v>29</v>
      </c>
      <c r="DM37" s="26">
        <v>3</v>
      </c>
      <c r="DN37" s="26">
        <v>77</v>
      </c>
      <c r="DO37" s="26">
        <v>73</v>
      </c>
      <c r="DP37" s="26">
        <v>62</v>
      </c>
      <c r="DQ37" s="26">
        <v>79</v>
      </c>
      <c r="DR37" s="26">
        <v>67</v>
      </c>
      <c r="DS37" s="26">
        <v>49</v>
      </c>
      <c r="DT37" s="26">
        <v>63</v>
      </c>
      <c r="DU37" s="26">
        <v>69</v>
      </c>
      <c r="DV37" s="26">
        <v>62</v>
      </c>
      <c r="DW37" s="26">
        <v>59</v>
      </c>
      <c r="DX37" s="26">
        <v>64</v>
      </c>
      <c r="DY37" s="26">
        <v>61</v>
      </c>
      <c r="DZ37" s="26">
        <v>61</v>
      </c>
      <c r="EA37" s="26">
        <v>65</v>
      </c>
      <c r="EB37" s="26">
        <v>19</v>
      </c>
      <c r="EC37" s="26">
        <v>63</v>
      </c>
      <c r="ED37" s="26">
        <v>63</v>
      </c>
      <c r="EE37" s="26">
        <v>35</v>
      </c>
      <c r="EF37" s="26">
        <v>64</v>
      </c>
      <c r="EG37" s="26">
        <v>68</v>
      </c>
      <c r="EH37" s="26">
        <v>25</v>
      </c>
      <c r="EI37" s="26">
        <v>38</v>
      </c>
      <c r="EJ37" s="26">
        <v>49</v>
      </c>
      <c r="EK37" s="26">
        <v>49</v>
      </c>
      <c r="EL37" s="26">
        <v>44</v>
      </c>
      <c r="EM37" s="26">
        <v>48</v>
      </c>
      <c r="EN37" s="26">
        <v>26</v>
      </c>
    </row>
    <row r="38" spans="1:144">
      <c r="A38" s="34" t="s">
        <v>250</v>
      </c>
      <c r="B38" s="34" t="s">
        <v>36</v>
      </c>
      <c r="C38" s="26">
        <v>80</v>
      </c>
      <c r="D38" s="26">
        <v>72</v>
      </c>
      <c r="E38" s="26">
        <v>79</v>
      </c>
      <c r="F38" s="26">
        <v>73</v>
      </c>
      <c r="G38" s="26">
        <v>77</v>
      </c>
      <c r="H38" s="26">
        <v>81</v>
      </c>
      <c r="I38" s="26">
        <v>73</v>
      </c>
      <c r="J38" s="26">
        <v>29</v>
      </c>
      <c r="K38" s="26">
        <v>77</v>
      </c>
      <c r="L38" s="26">
        <v>67</v>
      </c>
      <c r="M38" s="26">
        <v>53</v>
      </c>
      <c r="N38" s="26">
        <v>80</v>
      </c>
      <c r="O38" s="26">
        <v>42</v>
      </c>
      <c r="P38" s="26">
        <v>22</v>
      </c>
      <c r="Q38" s="26">
        <v>81</v>
      </c>
      <c r="R38" s="26">
        <v>81</v>
      </c>
      <c r="S38" s="26">
        <v>76</v>
      </c>
      <c r="T38" s="26">
        <v>34</v>
      </c>
      <c r="U38" s="26">
        <v>20</v>
      </c>
      <c r="V38" s="26">
        <v>58</v>
      </c>
      <c r="W38" s="26">
        <v>78</v>
      </c>
      <c r="X38" s="26">
        <v>78</v>
      </c>
      <c r="Y38" s="26">
        <v>77</v>
      </c>
      <c r="Z38" s="26">
        <v>82</v>
      </c>
      <c r="AA38" s="26">
        <v>60</v>
      </c>
      <c r="AB38" s="26">
        <v>78</v>
      </c>
      <c r="AC38" s="26">
        <v>73</v>
      </c>
      <c r="AD38" s="26">
        <v>80</v>
      </c>
      <c r="AE38" s="26">
        <v>72</v>
      </c>
      <c r="AF38" s="26">
        <v>72</v>
      </c>
      <c r="AG38" s="26">
        <v>56</v>
      </c>
      <c r="AH38" s="26">
        <v>49</v>
      </c>
      <c r="AI38" s="26">
        <v>1</v>
      </c>
      <c r="AJ38" s="26">
        <v>26</v>
      </c>
      <c r="AK38" s="26">
        <v>62</v>
      </c>
      <c r="AL38" s="26">
        <v>68</v>
      </c>
      <c r="AM38" s="26">
        <v>31</v>
      </c>
      <c r="AN38" s="26">
        <v>5</v>
      </c>
      <c r="AO38" s="26">
        <v>64</v>
      </c>
      <c r="AP38" s="26">
        <v>80</v>
      </c>
      <c r="AQ38" s="26">
        <v>63</v>
      </c>
      <c r="AR38" s="26">
        <v>81</v>
      </c>
      <c r="AS38" s="26">
        <v>30</v>
      </c>
      <c r="AT38" s="26">
        <v>80</v>
      </c>
      <c r="AU38" s="26">
        <v>68</v>
      </c>
      <c r="AV38" s="26">
        <v>56</v>
      </c>
      <c r="AW38" s="26">
        <v>52</v>
      </c>
      <c r="AX38" s="26">
        <v>1</v>
      </c>
      <c r="AY38" s="26">
        <v>59</v>
      </c>
      <c r="AZ38" s="26">
        <v>47</v>
      </c>
      <c r="BA38" s="26">
        <v>43</v>
      </c>
      <c r="BB38" s="26">
        <v>60</v>
      </c>
      <c r="BC38" s="26">
        <v>76</v>
      </c>
      <c r="BD38" s="26">
        <v>34</v>
      </c>
      <c r="BE38" s="26">
        <v>79</v>
      </c>
      <c r="BF38" s="26">
        <v>76</v>
      </c>
      <c r="BG38" s="26">
        <v>75</v>
      </c>
      <c r="BH38" s="26">
        <v>1</v>
      </c>
      <c r="BI38" s="26">
        <v>1</v>
      </c>
      <c r="BJ38" s="26">
        <v>36</v>
      </c>
      <c r="BK38" s="26">
        <v>48</v>
      </c>
      <c r="BL38" s="26">
        <v>1</v>
      </c>
      <c r="BM38" s="26">
        <v>69</v>
      </c>
      <c r="BN38" s="26">
        <v>77</v>
      </c>
      <c r="BO38" s="26">
        <v>82</v>
      </c>
      <c r="BP38" s="26">
        <v>68</v>
      </c>
      <c r="BQ38" s="26">
        <v>6</v>
      </c>
      <c r="BR38" s="26">
        <v>69</v>
      </c>
      <c r="BS38" s="26">
        <v>81</v>
      </c>
      <c r="BT38" s="26">
        <v>80</v>
      </c>
      <c r="BU38" s="26">
        <v>81</v>
      </c>
      <c r="BV38" s="26">
        <v>82</v>
      </c>
      <c r="BW38" s="26">
        <v>68</v>
      </c>
      <c r="BX38" s="26">
        <v>75</v>
      </c>
      <c r="BY38" s="26">
        <v>25</v>
      </c>
      <c r="BZ38" s="26">
        <v>70</v>
      </c>
      <c r="CA38" s="26">
        <v>21</v>
      </c>
      <c r="CB38" s="26">
        <v>14</v>
      </c>
      <c r="CC38" s="26">
        <v>63</v>
      </c>
      <c r="CD38" s="26">
        <v>27</v>
      </c>
      <c r="CE38" s="26">
        <v>9</v>
      </c>
      <c r="CF38" s="26">
        <v>1</v>
      </c>
      <c r="CG38" s="26">
        <v>71</v>
      </c>
      <c r="CH38" s="26">
        <v>2</v>
      </c>
      <c r="CI38" s="26">
        <v>77</v>
      </c>
      <c r="CJ38" s="26">
        <v>8</v>
      </c>
      <c r="CK38" s="26">
        <v>71</v>
      </c>
      <c r="CL38" s="26">
        <v>34</v>
      </c>
      <c r="CM38" s="26">
        <v>15</v>
      </c>
      <c r="CN38" s="26">
        <v>82</v>
      </c>
      <c r="CO38" s="26">
        <v>6</v>
      </c>
      <c r="CP38" s="26">
        <v>73</v>
      </c>
      <c r="CQ38" s="26">
        <v>51</v>
      </c>
      <c r="CR38" s="26">
        <v>81</v>
      </c>
      <c r="CS38" s="26">
        <v>79</v>
      </c>
      <c r="CT38" s="26">
        <v>81</v>
      </c>
      <c r="CU38" s="26">
        <v>64</v>
      </c>
      <c r="CV38" s="26">
        <v>14</v>
      </c>
      <c r="CW38" s="26">
        <v>70</v>
      </c>
      <c r="CX38" s="26">
        <v>11</v>
      </c>
      <c r="CY38" s="26">
        <v>76</v>
      </c>
      <c r="CZ38" s="26">
        <v>79</v>
      </c>
      <c r="DA38" s="26">
        <v>80</v>
      </c>
      <c r="DB38" s="26">
        <v>82</v>
      </c>
      <c r="DC38" s="26">
        <v>75</v>
      </c>
      <c r="DD38" s="26">
        <v>43</v>
      </c>
      <c r="DE38" s="26">
        <v>35</v>
      </c>
      <c r="DF38" s="26">
        <v>57</v>
      </c>
      <c r="DG38" s="26">
        <v>70</v>
      </c>
      <c r="DH38" s="26">
        <v>82</v>
      </c>
      <c r="DI38" s="26">
        <v>71</v>
      </c>
      <c r="DJ38" s="26">
        <v>80</v>
      </c>
      <c r="DK38" s="26">
        <v>77</v>
      </c>
      <c r="DL38" s="26">
        <v>23</v>
      </c>
      <c r="DM38" s="26">
        <v>39</v>
      </c>
      <c r="DN38" s="26">
        <v>80</v>
      </c>
      <c r="DO38" s="26">
        <v>63</v>
      </c>
      <c r="DP38" s="26">
        <v>80</v>
      </c>
      <c r="DQ38" s="26">
        <v>78</v>
      </c>
      <c r="DR38" s="26">
        <v>81</v>
      </c>
      <c r="DS38" s="26">
        <v>49</v>
      </c>
      <c r="DT38" s="26">
        <v>62</v>
      </c>
      <c r="DU38" s="26">
        <v>60</v>
      </c>
      <c r="DV38" s="26">
        <v>57</v>
      </c>
      <c r="DW38" s="26">
        <v>80</v>
      </c>
      <c r="DX38" s="26">
        <v>62</v>
      </c>
      <c r="DY38" s="26">
        <v>70</v>
      </c>
      <c r="DZ38" s="26">
        <v>72</v>
      </c>
      <c r="EA38" s="26">
        <v>75</v>
      </c>
      <c r="EB38" s="26">
        <v>14</v>
      </c>
      <c r="EC38" s="26">
        <v>72</v>
      </c>
      <c r="ED38" s="26">
        <v>72</v>
      </c>
      <c r="EE38" s="26">
        <v>77</v>
      </c>
      <c r="EF38" s="26">
        <v>57</v>
      </c>
      <c r="EG38" s="26">
        <v>36</v>
      </c>
      <c r="EH38" s="26">
        <v>20</v>
      </c>
      <c r="EI38" s="26">
        <v>21</v>
      </c>
      <c r="EJ38" s="26">
        <v>66</v>
      </c>
      <c r="EK38" s="26">
        <v>66</v>
      </c>
      <c r="EL38" s="26">
        <v>63</v>
      </c>
      <c r="EM38" s="26">
        <v>39</v>
      </c>
      <c r="EN38" s="26">
        <v>21</v>
      </c>
    </row>
    <row r="39" spans="1:144">
      <c r="A39" s="34" t="s">
        <v>241</v>
      </c>
      <c r="B39" s="34" t="s">
        <v>27</v>
      </c>
      <c r="C39" s="26">
        <v>81</v>
      </c>
      <c r="D39" s="26">
        <v>73</v>
      </c>
      <c r="E39" s="26">
        <v>80</v>
      </c>
      <c r="F39" s="26">
        <v>82</v>
      </c>
      <c r="G39" s="26">
        <v>74</v>
      </c>
      <c r="H39" s="26">
        <v>77</v>
      </c>
      <c r="I39" s="26">
        <v>75</v>
      </c>
      <c r="J39" s="26">
        <v>6</v>
      </c>
      <c r="K39" s="26">
        <v>63</v>
      </c>
      <c r="L39" s="26">
        <v>80</v>
      </c>
      <c r="M39" s="26">
        <v>55</v>
      </c>
      <c r="N39" s="26">
        <v>75</v>
      </c>
      <c r="O39" s="26">
        <v>60</v>
      </c>
      <c r="P39" s="26">
        <v>60</v>
      </c>
      <c r="Q39" s="26">
        <v>80</v>
      </c>
      <c r="R39" s="26">
        <v>66</v>
      </c>
      <c r="S39" s="26">
        <v>81</v>
      </c>
      <c r="T39" s="26">
        <v>82</v>
      </c>
      <c r="U39" s="26">
        <v>74</v>
      </c>
      <c r="V39" s="26">
        <v>45</v>
      </c>
      <c r="W39" s="26">
        <v>75</v>
      </c>
      <c r="X39" s="26">
        <v>80</v>
      </c>
      <c r="Y39" s="26">
        <v>74</v>
      </c>
      <c r="Z39" s="26">
        <v>73</v>
      </c>
      <c r="AA39" s="26">
        <v>59</v>
      </c>
      <c r="AB39" s="26">
        <v>77</v>
      </c>
      <c r="AC39" s="26">
        <v>56</v>
      </c>
      <c r="AD39" s="26">
        <v>82</v>
      </c>
      <c r="AE39" s="26">
        <v>14</v>
      </c>
      <c r="AF39" s="26">
        <v>71</v>
      </c>
      <c r="AG39" s="26">
        <v>81</v>
      </c>
      <c r="AH39" s="26">
        <v>73</v>
      </c>
      <c r="AI39" s="26">
        <v>1</v>
      </c>
      <c r="AJ39" s="26">
        <v>9</v>
      </c>
      <c r="AK39" s="26">
        <v>38</v>
      </c>
      <c r="AL39" s="26">
        <v>28</v>
      </c>
      <c r="AM39" s="26">
        <v>5</v>
      </c>
      <c r="AN39" s="26">
        <v>1</v>
      </c>
      <c r="AO39" s="26">
        <v>56</v>
      </c>
      <c r="AP39" s="26">
        <v>63</v>
      </c>
      <c r="AQ39" s="26">
        <v>64</v>
      </c>
      <c r="AR39" s="26">
        <v>50</v>
      </c>
      <c r="AS39" s="26">
        <v>30</v>
      </c>
      <c r="AT39" s="26">
        <v>82</v>
      </c>
      <c r="AU39" s="26">
        <v>75</v>
      </c>
      <c r="AV39" s="26">
        <v>64</v>
      </c>
      <c r="AW39" s="26">
        <v>54</v>
      </c>
      <c r="AX39" s="26">
        <v>61</v>
      </c>
      <c r="AY39" s="26">
        <v>50</v>
      </c>
      <c r="AZ39" s="26">
        <v>53</v>
      </c>
      <c r="BA39" s="26">
        <v>33</v>
      </c>
      <c r="BB39" s="26">
        <v>60</v>
      </c>
      <c r="BC39" s="26">
        <v>82</v>
      </c>
      <c r="BD39" s="26">
        <v>15</v>
      </c>
      <c r="BE39" s="26">
        <v>80</v>
      </c>
      <c r="BF39" s="26">
        <v>73</v>
      </c>
      <c r="BG39" s="26">
        <v>72</v>
      </c>
      <c r="BH39" s="26">
        <v>76</v>
      </c>
      <c r="BI39" s="26">
        <v>1</v>
      </c>
      <c r="BJ39" s="26">
        <v>70</v>
      </c>
      <c r="BK39" s="26">
        <v>16</v>
      </c>
      <c r="BL39" s="26">
        <v>41</v>
      </c>
      <c r="BM39" s="26">
        <v>29</v>
      </c>
      <c r="BN39" s="26">
        <v>73</v>
      </c>
      <c r="BO39" s="26">
        <v>79</v>
      </c>
      <c r="BP39" s="26">
        <v>81</v>
      </c>
      <c r="BQ39" s="26">
        <v>8</v>
      </c>
      <c r="BR39" s="26">
        <v>15</v>
      </c>
      <c r="BS39" s="26">
        <v>49</v>
      </c>
      <c r="BT39" s="26">
        <v>73</v>
      </c>
      <c r="BU39" s="26">
        <v>61</v>
      </c>
      <c r="BV39" s="26">
        <v>77</v>
      </c>
      <c r="BW39" s="26">
        <v>71</v>
      </c>
      <c r="BX39" s="26">
        <v>78</v>
      </c>
      <c r="BY39" s="26">
        <v>54</v>
      </c>
      <c r="BZ39" s="26">
        <v>65</v>
      </c>
      <c r="CA39" s="26">
        <v>5</v>
      </c>
      <c r="CB39" s="26">
        <v>82</v>
      </c>
      <c r="CC39" s="26">
        <v>78</v>
      </c>
      <c r="CD39" s="26">
        <v>35</v>
      </c>
      <c r="CE39" s="26">
        <v>82</v>
      </c>
      <c r="CF39" s="26">
        <v>50</v>
      </c>
      <c r="CG39" s="26">
        <v>60</v>
      </c>
      <c r="CH39" s="26">
        <v>33</v>
      </c>
      <c r="CI39" s="26">
        <v>73</v>
      </c>
      <c r="CJ39" s="26">
        <v>62</v>
      </c>
      <c r="CK39" s="26">
        <v>1</v>
      </c>
      <c r="CL39" s="26">
        <v>66</v>
      </c>
      <c r="CM39" s="26">
        <v>80</v>
      </c>
      <c r="CN39" s="26">
        <v>76</v>
      </c>
      <c r="CO39" s="26">
        <v>2</v>
      </c>
      <c r="CP39" s="26">
        <v>68</v>
      </c>
      <c r="CQ39" s="26">
        <v>50</v>
      </c>
      <c r="CR39" s="26">
        <v>79</v>
      </c>
      <c r="CS39" s="26">
        <v>78</v>
      </c>
      <c r="CT39" s="26">
        <v>80</v>
      </c>
      <c r="CU39" s="26">
        <v>57</v>
      </c>
      <c r="CV39" s="26">
        <v>12</v>
      </c>
      <c r="CW39" s="26">
        <v>81</v>
      </c>
      <c r="CX39" s="26">
        <v>43</v>
      </c>
      <c r="CY39" s="26">
        <v>80</v>
      </c>
      <c r="CZ39" s="26">
        <v>61</v>
      </c>
      <c r="DA39" s="26">
        <v>69</v>
      </c>
      <c r="DB39" s="26">
        <v>78</v>
      </c>
      <c r="DC39" s="26">
        <v>59</v>
      </c>
      <c r="DD39" s="26">
        <v>59</v>
      </c>
      <c r="DE39" s="26">
        <v>35</v>
      </c>
      <c r="DF39" s="26">
        <v>43</v>
      </c>
      <c r="DG39" s="26">
        <v>60</v>
      </c>
      <c r="DH39" s="26">
        <v>79</v>
      </c>
      <c r="DI39" s="26">
        <v>80</v>
      </c>
      <c r="DJ39" s="26">
        <v>81</v>
      </c>
      <c r="DK39" s="26">
        <v>68</v>
      </c>
      <c r="DL39" s="26">
        <v>33</v>
      </c>
      <c r="DM39" s="26">
        <v>14</v>
      </c>
      <c r="DN39" s="26">
        <v>67</v>
      </c>
      <c r="DO39" s="26">
        <v>71</v>
      </c>
      <c r="DP39" s="26">
        <v>73</v>
      </c>
      <c r="DQ39" s="26">
        <v>82</v>
      </c>
      <c r="DR39" s="26">
        <v>82</v>
      </c>
      <c r="DS39" s="26">
        <v>49</v>
      </c>
      <c r="DT39" s="26">
        <v>7</v>
      </c>
      <c r="DU39" s="26">
        <v>72</v>
      </c>
      <c r="DV39" s="26">
        <v>1</v>
      </c>
      <c r="DW39" s="26">
        <v>27</v>
      </c>
      <c r="DX39" s="26">
        <v>5</v>
      </c>
      <c r="DY39" s="26">
        <v>65</v>
      </c>
      <c r="DZ39" s="26">
        <v>69</v>
      </c>
      <c r="EA39" s="26">
        <v>72</v>
      </c>
      <c r="EB39" s="26">
        <v>21</v>
      </c>
      <c r="EC39" s="26">
        <v>71</v>
      </c>
      <c r="ED39" s="26">
        <v>71</v>
      </c>
      <c r="EE39" s="26">
        <v>80</v>
      </c>
      <c r="EF39" s="26">
        <v>79</v>
      </c>
      <c r="EG39" s="26">
        <v>81</v>
      </c>
      <c r="EH39" s="26">
        <v>53</v>
      </c>
      <c r="EI39" s="26">
        <v>49</v>
      </c>
      <c r="EJ39" s="26">
        <v>70</v>
      </c>
      <c r="EK39" s="26">
        <v>76</v>
      </c>
      <c r="EL39" s="26">
        <v>82</v>
      </c>
      <c r="EM39" s="26">
        <v>48</v>
      </c>
      <c r="EN39" s="26">
        <v>26</v>
      </c>
    </row>
    <row r="40" spans="1:144">
      <c r="A40" s="34" t="s">
        <v>294</v>
      </c>
      <c r="B40" s="34" t="s">
        <v>104</v>
      </c>
      <c r="C40" s="26">
        <v>75</v>
      </c>
      <c r="D40" s="26">
        <v>54</v>
      </c>
      <c r="E40" s="26">
        <v>69</v>
      </c>
      <c r="F40" s="26">
        <v>81</v>
      </c>
      <c r="G40" s="26">
        <v>71</v>
      </c>
      <c r="H40" s="26">
        <v>70</v>
      </c>
      <c r="I40" s="26">
        <v>37</v>
      </c>
      <c r="J40" s="26">
        <v>68</v>
      </c>
      <c r="K40" s="26">
        <v>50</v>
      </c>
      <c r="L40" s="26">
        <v>45</v>
      </c>
      <c r="M40" s="26">
        <v>34</v>
      </c>
      <c r="N40" s="26">
        <v>51</v>
      </c>
      <c r="O40" s="26">
        <v>59</v>
      </c>
      <c r="P40" s="26">
        <v>62</v>
      </c>
      <c r="Q40" s="26">
        <v>60</v>
      </c>
      <c r="R40" s="26">
        <v>56</v>
      </c>
      <c r="S40" s="26">
        <v>60</v>
      </c>
      <c r="T40" s="26">
        <v>18</v>
      </c>
      <c r="U40" s="26">
        <v>82</v>
      </c>
      <c r="V40" s="26">
        <v>60</v>
      </c>
      <c r="W40" s="26">
        <v>32</v>
      </c>
      <c r="X40" s="26">
        <v>82</v>
      </c>
      <c r="Y40" s="26">
        <v>71</v>
      </c>
      <c r="Z40" s="26">
        <v>72</v>
      </c>
      <c r="AA40" s="26">
        <v>21</v>
      </c>
      <c r="AB40" s="26">
        <v>35</v>
      </c>
      <c r="AC40" s="26">
        <v>70</v>
      </c>
      <c r="AD40" s="26">
        <v>71</v>
      </c>
      <c r="AE40" s="26">
        <v>60</v>
      </c>
      <c r="AF40" s="26">
        <v>43</v>
      </c>
      <c r="AG40" s="26">
        <v>74</v>
      </c>
      <c r="AH40" s="26">
        <v>23</v>
      </c>
      <c r="AI40" s="26">
        <v>80</v>
      </c>
      <c r="AJ40" s="26">
        <v>17</v>
      </c>
      <c r="AK40" s="26">
        <v>35</v>
      </c>
      <c r="AL40" s="26">
        <v>34</v>
      </c>
      <c r="AM40" s="26">
        <v>82</v>
      </c>
      <c r="AN40" s="26">
        <v>11</v>
      </c>
      <c r="AO40" s="26">
        <v>15</v>
      </c>
      <c r="AP40" s="26">
        <v>38</v>
      </c>
      <c r="AQ40" s="26">
        <v>53</v>
      </c>
      <c r="AR40" s="26">
        <v>77</v>
      </c>
      <c r="AS40" s="26">
        <v>30</v>
      </c>
      <c r="AT40" s="26">
        <v>55</v>
      </c>
      <c r="AU40" s="26">
        <v>33</v>
      </c>
      <c r="AV40" s="26">
        <v>36</v>
      </c>
      <c r="AW40" s="26">
        <v>49</v>
      </c>
      <c r="AX40" s="26">
        <v>60</v>
      </c>
      <c r="AY40" s="26">
        <v>36</v>
      </c>
      <c r="AZ40" s="26">
        <v>26</v>
      </c>
      <c r="BA40" s="26">
        <v>42</v>
      </c>
      <c r="BB40" s="26">
        <v>28</v>
      </c>
      <c r="BC40" s="26">
        <v>40</v>
      </c>
      <c r="BD40" s="26">
        <v>31</v>
      </c>
      <c r="BE40" s="26">
        <v>54</v>
      </c>
      <c r="BF40" s="26">
        <v>56</v>
      </c>
      <c r="BG40" s="26">
        <v>29</v>
      </c>
      <c r="BH40" s="26">
        <v>23</v>
      </c>
      <c r="BI40" s="26">
        <v>56</v>
      </c>
      <c r="BJ40" s="26">
        <v>33</v>
      </c>
      <c r="BK40" s="26">
        <v>23</v>
      </c>
      <c r="BL40" s="26">
        <v>41</v>
      </c>
      <c r="BM40" s="26">
        <v>64</v>
      </c>
      <c r="BN40" s="26">
        <v>52</v>
      </c>
      <c r="BO40" s="26">
        <v>75</v>
      </c>
      <c r="BP40" s="26">
        <v>57</v>
      </c>
      <c r="BQ40" s="26">
        <v>12</v>
      </c>
      <c r="BR40" s="26">
        <v>8</v>
      </c>
      <c r="BS40" s="26">
        <v>51</v>
      </c>
      <c r="BT40" s="26">
        <v>49</v>
      </c>
      <c r="BU40" s="26">
        <v>44</v>
      </c>
      <c r="BV40" s="26">
        <v>76</v>
      </c>
      <c r="BW40" s="26">
        <v>61</v>
      </c>
      <c r="BX40" s="26">
        <v>64</v>
      </c>
      <c r="BY40" s="26">
        <v>24</v>
      </c>
      <c r="BZ40" s="26">
        <v>3</v>
      </c>
      <c r="CA40" s="26">
        <v>1</v>
      </c>
      <c r="CB40" s="26">
        <v>2</v>
      </c>
      <c r="CC40" s="26">
        <v>64</v>
      </c>
      <c r="CD40" s="26">
        <v>77</v>
      </c>
      <c r="CE40" s="26">
        <v>19</v>
      </c>
      <c r="CF40" s="26">
        <v>1</v>
      </c>
      <c r="CG40" s="26">
        <v>1</v>
      </c>
      <c r="CH40" s="26">
        <v>82</v>
      </c>
      <c r="CI40" s="26">
        <v>82</v>
      </c>
      <c r="CJ40" s="26">
        <v>1</v>
      </c>
      <c r="CK40" s="26">
        <v>82</v>
      </c>
      <c r="CL40" s="26">
        <v>82</v>
      </c>
      <c r="CM40" s="26">
        <v>79</v>
      </c>
      <c r="CN40" s="26">
        <v>40</v>
      </c>
      <c r="CO40" s="26">
        <v>28</v>
      </c>
      <c r="CP40" s="26">
        <v>82</v>
      </c>
      <c r="CQ40" s="26">
        <v>4</v>
      </c>
      <c r="CR40" s="26">
        <v>65</v>
      </c>
      <c r="CS40" s="26">
        <v>20</v>
      </c>
      <c r="CT40" s="26">
        <v>77</v>
      </c>
      <c r="CU40" s="26">
        <v>58</v>
      </c>
      <c r="CV40" s="26">
        <v>80</v>
      </c>
      <c r="CW40" s="26">
        <v>82</v>
      </c>
      <c r="CX40" s="26">
        <v>26</v>
      </c>
      <c r="CY40" s="26">
        <v>66</v>
      </c>
      <c r="CZ40" s="26">
        <v>75</v>
      </c>
      <c r="DA40" s="26">
        <v>65</v>
      </c>
      <c r="DB40" s="26">
        <v>79</v>
      </c>
      <c r="DC40" s="26">
        <v>18</v>
      </c>
      <c r="DD40" s="26">
        <v>38</v>
      </c>
      <c r="DE40" s="26">
        <v>17</v>
      </c>
      <c r="DF40" s="26">
        <v>24</v>
      </c>
      <c r="DG40" s="26">
        <v>38</v>
      </c>
      <c r="DH40" s="26">
        <v>34</v>
      </c>
      <c r="DI40" s="26">
        <v>41</v>
      </c>
      <c r="DJ40" s="26">
        <v>39</v>
      </c>
      <c r="DK40" s="26">
        <v>79</v>
      </c>
      <c r="DL40" s="26">
        <v>51</v>
      </c>
      <c r="DM40" s="26">
        <v>30</v>
      </c>
      <c r="DN40" s="26">
        <v>38</v>
      </c>
      <c r="DO40" s="26">
        <v>48</v>
      </c>
      <c r="DP40" s="26">
        <v>75</v>
      </c>
      <c r="DQ40" s="26">
        <v>57</v>
      </c>
      <c r="DR40" s="26">
        <v>80</v>
      </c>
      <c r="DS40" s="26">
        <v>49</v>
      </c>
      <c r="DT40" s="26">
        <v>76</v>
      </c>
      <c r="DU40" s="26">
        <v>1</v>
      </c>
      <c r="DV40" s="26">
        <v>55</v>
      </c>
      <c r="DW40" s="26">
        <v>2</v>
      </c>
      <c r="DX40" s="26">
        <v>78</v>
      </c>
      <c r="DY40" s="26">
        <v>45</v>
      </c>
      <c r="DZ40" s="26">
        <v>50</v>
      </c>
      <c r="EA40" s="26">
        <v>34</v>
      </c>
      <c r="EB40" s="26">
        <v>36</v>
      </c>
      <c r="EC40" s="26">
        <v>49</v>
      </c>
      <c r="ED40" s="26">
        <v>53</v>
      </c>
      <c r="EE40" s="26">
        <v>76</v>
      </c>
      <c r="EF40" s="26">
        <v>74</v>
      </c>
      <c r="EG40" s="26">
        <v>35</v>
      </c>
      <c r="EH40" s="26">
        <v>53</v>
      </c>
      <c r="EI40" s="26">
        <v>49</v>
      </c>
      <c r="EJ40" s="26">
        <v>76</v>
      </c>
      <c r="EK40" s="26">
        <v>82</v>
      </c>
      <c r="EL40" s="26">
        <v>46</v>
      </c>
      <c r="EM40" s="26">
        <v>13</v>
      </c>
      <c r="EN40" s="26">
        <v>2</v>
      </c>
    </row>
    <row r="41" spans="1:144">
      <c r="A41" s="34" t="s">
        <v>225</v>
      </c>
      <c r="B41" s="34" t="s">
        <v>12</v>
      </c>
      <c r="C41" s="26">
        <v>4</v>
      </c>
      <c r="D41" s="26">
        <v>7</v>
      </c>
      <c r="E41" s="26">
        <v>25</v>
      </c>
      <c r="F41" s="26">
        <v>4</v>
      </c>
      <c r="G41" s="26">
        <v>27</v>
      </c>
      <c r="H41" s="26">
        <v>5</v>
      </c>
      <c r="I41" s="26">
        <v>2</v>
      </c>
      <c r="J41" s="26">
        <v>55</v>
      </c>
      <c r="K41" s="26">
        <v>1</v>
      </c>
      <c r="L41" s="26">
        <v>5</v>
      </c>
      <c r="M41" s="26">
        <v>14</v>
      </c>
      <c r="N41" s="26">
        <v>8</v>
      </c>
      <c r="O41" s="26">
        <v>67</v>
      </c>
      <c r="P41" s="26">
        <v>16</v>
      </c>
      <c r="Q41" s="26">
        <v>71</v>
      </c>
      <c r="R41" s="26">
        <v>24</v>
      </c>
      <c r="S41" s="26">
        <v>17</v>
      </c>
      <c r="T41" s="26">
        <v>19</v>
      </c>
      <c r="U41" s="26">
        <v>44</v>
      </c>
      <c r="V41" s="26">
        <v>5</v>
      </c>
      <c r="W41" s="26">
        <v>12</v>
      </c>
      <c r="X41" s="26">
        <v>14</v>
      </c>
      <c r="Y41" s="26">
        <v>27</v>
      </c>
      <c r="Z41" s="26">
        <v>21</v>
      </c>
      <c r="AA41" s="26">
        <v>8</v>
      </c>
      <c r="AB41" s="26">
        <v>12</v>
      </c>
      <c r="AC41" s="26">
        <v>25</v>
      </c>
      <c r="AD41" s="26">
        <v>19</v>
      </c>
      <c r="AE41" s="26">
        <v>7</v>
      </c>
      <c r="AF41" s="26">
        <v>8</v>
      </c>
      <c r="AG41" s="26">
        <v>10</v>
      </c>
      <c r="AH41" s="26">
        <v>2</v>
      </c>
      <c r="AI41" s="26">
        <v>49</v>
      </c>
      <c r="AJ41" s="26">
        <v>63</v>
      </c>
      <c r="AK41" s="26">
        <v>53</v>
      </c>
      <c r="AL41" s="26">
        <v>54</v>
      </c>
      <c r="AM41" s="26">
        <v>33</v>
      </c>
      <c r="AN41" s="26">
        <v>61</v>
      </c>
      <c r="AO41" s="26">
        <v>8</v>
      </c>
      <c r="AP41" s="26">
        <v>27</v>
      </c>
      <c r="AQ41" s="26">
        <v>12</v>
      </c>
      <c r="AR41" s="26">
        <v>1</v>
      </c>
      <c r="AS41" s="26">
        <v>1</v>
      </c>
      <c r="AT41" s="26">
        <v>1</v>
      </c>
      <c r="AU41" s="26">
        <v>7</v>
      </c>
      <c r="AV41" s="26">
        <v>1</v>
      </c>
      <c r="AW41" s="26">
        <v>1</v>
      </c>
      <c r="AX41" s="26">
        <v>1</v>
      </c>
      <c r="AY41" s="26">
        <v>14</v>
      </c>
      <c r="AZ41" s="26">
        <v>19</v>
      </c>
      <c r="BA41" s="26">
        <v>14</v>
      </c>
      <c r="BB41" s="26">
        <v>17</v>
      </c>
      <c r="BC41" s="26">
        <v>9</v>
      </c>
      <c r="BD41" s="26">
        <v>46</v>
      </c>
      <c r="BE41" s="26">
        <v>10</v>
      </c>
      <c r="BF41" s="26">
        <v>1</v>
      </c>
      <c r="BG41" s="26">
        <v>15</v>
      </c>
      <c r="BH41" s="26">
        <v>78</v>
      </c>
      <c r="BI41" s="26">
        <v>56</v>
      </c>
      <c r="BJ41" s="26">
        <v>56</v>
      </c>
      <c r="BK41" s="26">
        <v>35</v>
      </c>
      <c r="BL41" s="26">
        <v>1</v>
      </c>
      <c r="BM41" s="26">
        <v>18</v>
      </c>
      <c r="BN41" s="26">
        <v>33</v>
      </c>
      <c r="BO41" s="26">
        <v>71</v>
      </c>
      <c r="BP41" s="26">
        <v>29</v>
      </c>
      <c r="BQ41" s="26">
        <v>78</v>
      </c>
      <c r="BR41" s="26">
        <v>47</v>
      </c>
      <c r="BS41" s="26">
        <v>9</v>
      </c>
      <c r="BT41" s="26">
        <v>34</v>
      </c>
      <c r="BU41" s="26">
        <v>27</v>
      </c>
      <c r="BV41" s="26">
        <v>30</v>
      </c>
      <c r="BW41" s="26">
        <v>1</v>
      </c>
      <c r="BX41" s="26">
        <v>1</v>
      </c>
      <c r="BY41" s="26">
        <v>21</v>
      </c>
      <c r="BZ41" s="26">
        <v>21</v>
      </c>
      <c r="CA41" s="26">
        <v>41</v>
      </c>
      <c r="CB41" s="26">
        <v>59</v>
      </c>
      <c r="CC41" s="26">
        <v>13</v>
      </c>
      <c r="CD41" s="26">
        <v>26</v>
      </c>
      <c r="CE41" s="26">
        <v>22</v>
      </c>
      <c r="CF41" s="26">
        <v>48</v>
      </c>
      <c r="CG41" s="26">
        <v>78</v>
      </c>
      <c r="CH41" s="26">
        <v>38</v>
      </c>
      <c r="CI41" s="26">
        <v>22</v>
      </c>
      <c r="CJ41" s="26">
        <v>1</v>
      </c>
      <c r="CK41" s="26">
        <v>73</v>
      </c>
      <c r="CL41" s="26">
        <v>21</v>
      </c>
      <c r="CM41" s="26">
        <v>19</v>
      </c>
      <c r="CN41" s="26">
        <v>20</v>
      </c>
      <c r="CO41" s="26">
        <v>25</v>
      </c>
      <c r="CP41" s="26">
        <v>5</v>
      </c>
      <c r="CQ41" s="26">
        <v>15</v>
      </c>
      <c r="CR41" s="26">
        <v>9</v>
      </c>
      <c r="CS41" s="26">
        <v>34</v>
      </c>
      <c r="CT41" s="26">
        <v>16</v>
      </c>
      <c r="CU41" s="26">
        <v>17</v>
      </c>
      <c r="CV41" s="26">
        <v>55</v>
      </c>
      <c r="CW41" s="26">
        <v>48</v>
      </c>
      <c r="CX41" s="26">
        <v>49</v>
      </c>
      <c r="CY41" s="26">
        <v>58</v>
      </c>
      <c r="CZ41" s="26">
        <v>14</v>
      </c>
      <c r="DA41" s="26">
        <v>19</v>
      </c>
      <c r="DB41" s="26">
        <v>22</v>
      </c>
      <c r="DC41" s="26">
        <v>12</v>
      </c>
      <c r="DD41" s="26">
        <v>36</v>
      </c>
      <c r="DE41" s="26">
        <v>6</v>
      </c>
      <c r="DF41" s="26">
        <v>10</v>
      </c>
      <c r="DG41" s="26">
        <v>6</v>
      </c>
      <c r="DH41" s="26">
        <v>21</v>
      </c>
      <c r="DI41" s="26">
        <v>18</v>
      </c>
      <c r="DJ41" s="26">
        <v>12</v>
      </c>
      <c r="DK41" s="26">
        <v>53</v>
      </c>
      <c r="DL41" s="26">
        <v>69</v>
      </c>
      <c r="DM41" s="26">
        <v>12</v>
      </c>
      <c r="DN41" s="26">
        <v>16</v>
      </c>
      <c r="DO41" s="26">
        <v>30</v>
      </c>
      <c r="DP41" s="26">
        <v>25</v>
      </c>
      <c r="DQ41" s="26">
        <v>27</v>
      </c>
      <c r="DR41" s="26">
        <v>15</v>
      </c>
      <c r="DS41" s="26">
        <v>23</v>
      </c>
      <c r="DT41" s="26">
        <v>20</v>
      </c>
      <c r="DU41" s="26">
        <v>27</v>
      </c>
      <c r="DV41" s="26">
        <v>25</v>
      </c>
      <c r="DW41" s="26">
        <v>3</v>
      </c>
      <c r="DX41" s="26">
        <v>16</v>
      </c>
      <c r="DY41" s="26">
        <v>4</v>
      </c>
      <c r="DZ41" s="26">
        <v>1</v>
      </c>
      <c r="EA41" s="26">
        <v>9</v>
      </c>
      <c r="EB41" s="26">
        <v>72</v>
      </c>
      <c r="EC41" s="26">
        <v>1</v>
      </c>
      <c r="ED41" s="26">
        <v>1</v>
      </c>
      <c r="EE41" s="26">
        <v>16</v>
      </c>
      <c r="EF41" s="26">
        <v>10</v>
      </c>
      <c r="EG41" s="26">
        <v>22</v>
      </c>
      <c r="EH41" s="26">
        <v>4</v>
      </c>
      <c r="EI41" s="26">
        <v>41</v>
      </c>
      <c r="EJ41" s="26">
        <v>8</v>
      </c>
      <c r="EK41" s="26">
        <v>5</v>
      </c>
      <c r="EL41" s="26">
        <v>1</v>
      </c>
      <c r="EM41" s="26">
        <v>1</v>
      </c>
      <c r="EN41" s="26">
        <v>9</v>
      </c>
    </row>
    <row r="42" spans="1:144">
      <c r="A42" s="34" t="s">
        <v>263</v>
      </c>
      <c r="B42" s="34" t="s">
        <v>91</v>
      </c>
      <c r="C42" s="26">
        <v>28</v>
      </c>
      <c r="D42" s="26">
        <v>42</v>
      </c>
      <c r="E42" s="26">
        <v>51</v>
      </c>
      <c r="F42" s="26">
        <v>5</v>
      </c>
      <c r="G42" s="26">
        <v>50</v>
      </c>
      <c r="H42" s="26">
        <v>32</v>
      </c>
      <c r="I42" s="26">
        <v>20</v>
      </c>
      <c r="J42" s="26">
        <v>22</v>
      </c>
      <c r="K42" s="26">
        <v>10</v>
      </c>
      <c r="L42" s="26">
        <v>58</v>
      </c>
      <c r="M42" s="26">
        <v>71</v>
      </c>
      <c r="N42" s="26">
        <v>30</v>
      </c>
      <c r="O42" s="26">
        <v>31</v>
      </c>
      <c r="P42" s="26">
        <v>75</v>
      </c>
      <c r="Q42" s="26">
        <v>38</v>
      </c>
      <c r="R42" s="26">
        <v>12</v>
      </c>
      <c r="S42" s="26">
        <v>57</v>
      </c>
      <c r="T42" s="26">
        <v>7</v>
      </c>
      <c r="U42" s="26">
        <v>21</v>
      </c>
      <c r="V42" s="26">
        <v>20</v>
      </c>
      <c r="W42" s="26">
        <v>5</v>
      </c>
      <c r="X42" s="26">
        <v>25</v>
      </c>
      <c r="Y42" s="26">
        <v>50</v>
      </c>
      <c r="Z42" s="26">
        <v>45</v>
      </c>
      <c r="AA42" s="26">
        <v>33</v>
      </c>
      <c r="AB42" s="26">
        <v>33</v>
      </c>
      <c r="AC42" s="26">
        <v>44</v>
      </c>
      <c r="AD42" s="26">
        <v>22</v>
      </c>
      <c r="AE42" s="26">
        <v>6</v>
      </c>
      <c r="AF42" s="26">
        <v>27</v>
      </c>
      <c r="AG42" s="26">
        <v>27</v>
      </c>
      <c r="AH42" s="26">
        <v>8</v>
      </c>
      <c r="AI42" s="26">
        <v>53</v>
      </c>
      <c r="AJ42" s="26">
        <v>58</v>
      </c>
      <c r="AK42" s="26">
        <v>10</v>
      </c>
      <c r="AL42" s="26">
        <v>31</v>
      </c>
      <c r="AM42" s="26">
        <v>21</v>
      </c>
      <c r="AN42" s="26">
        <v>43</v>
      </c>
      <c r="AO42" s="26">
        <v>29</v>
      </c>
      <c r="AP42" s="26">
        <v>1</v>
      </c>
      <c r="AQ42" s="26">
        <v>37</v>
      </c>
      <c r="AR42" s="26">
        <v>43</v>
      </c>
      <c r="AS42" s="26">
        <v>1</v>
      </c>
      <c r="AT42" s="26">
        <v>50</v>
      </c>
      <c r="AU42" s="26">
        <v>68</v>
      </c>
      <c r="AV42" s="26">
        <v>56</v>
      </c>
      <c r="AW42" s="26">
        <v>51</v>
      </c>
      <c r="AX42" s="26">
        <v>61</v>
      </c>
      <c r="AY42" s="26">
        <v>77</v>
      </c>
      <c r="AZ42" s="26">
        <v>75</v>
      </c>
      <c r="BA42" s="26">
        <v>18</v>
      </c>
      <c r="BB42" s="26">
        <v>60</v>
      </c>
      <c r="BC42" s="26">
        <v>22</v>
      </c>
      <c r="BD42" s="26">
        <v>51</v>
      </c>
      <c r="BE42" s="26">
        <v>29</v>
      </c>
      <c r="BF42" s="26">
        <v>33</v>
      </c>
      <c r="BG42" s="26">
        <v>45</v>
      </c>
      <c r="BH42" s="26">
        <v>43</v>
      </c>
      <c r="BI42" s="26">
        <v>1</v>
      </c>
      <c r="BJ42" s="26">
        <v>66</v>
      </c>
      <c r="BK42" s="26">
        <v>45</v>
      </c>
      <c r="BL42" s="26">
        <v>41</v>
      </c>
      <c r="BM42" s="26">
        <v>39</v>
      </c>
      <c r="BN42" s="26">
        <v>40</v>
      </c>
      <c r="BO42" s="26">
        <v>74</v>
      </c>
      <c r="BP42" s="26">
        <v>10</v>
      </c>
      <c r="BQ42" s="26">
        <v>46</v>
      </c>
      <c r="BR42" s="26">
        <v>40</v>
      </c>
      <c r="BS42" s="26">
        <v>11</v>
      </c>
      <c r="BT42" s="26">
        <v>25</v>
      </c>
      <c r="BU42" s="26">
        <v>3</v>
      </c>
      <c r="BV42" s="26">
        <v>20</v>
      </c>
      <c r="BW42" s="26">
        <v>1</v>
      </c>
      <c r="BX42" s="26">
        <v>69</v>
      </c>
      <c r="BY42" s="26">
        <v>55</v>
      </c>
      <c r="BZ42" s="26">
        <v>41</v>
      </c>
      <c r="CA42" s="26">
        <v>11</v>
      </c>
      <c r="CB42" s="26">
        <v>37</v>
      </c>
      <c r="CC42" s="26">
        <v>7</v>
      </c>
      <c r="CD42" s="26">
        <v>25</v>
      </c>
      <c r="CE42" s="26">
        <v>28</v>
      </c>
      <c r="CF42" s="26">
        <v>44</v>
      </c>
      <c r="CG42" s="26">
        <v>53</v>
      </c>
      <c r="CH42" s="26">
        <v>27</v>
      </c>
      <c r="CI42" s="26">
        <v>12</v>
      </c>
      <c r="CJ42" s="26">
        <v>25</v>
      </c>
      <c r="CK42" s="26">
        <v>55</v>
      </c>
      <c r="CL42" s="26">
        <v>40</v>
      </c>
      <c r="CM42" s="26">
        <v>23</v>
      </c>
      <c r="CN42" s="26">
        <v>28</v>
      </c>
      <c r="CO42" s="26">
        <v>15</v>
      </c>
      <c r="CP42" s="26">
        <v>23</v>
      </c>
      <c r="CQ42" s="26">
        <v>3</v>
      </c>
      <c r="CR42" s="26">
        <v>18</v>
      </c>
      <c r="CS42" s="26">
        <v>16</v>
      </c>
      <c r="CT42" s="26">
        <v>35</v>
      </c>
      <c r="CU42" s="26">
        <v>33</v>
      </c>
      <c r="CV42" s="26">
        <v>49</v>
      </c>
      <c r="CW42" s="26">
        <v>13</v>
      </c>
      <c r="CX42" s="26">
        <v>53</v>
      </c>
      <c r="CY42" s="26">
        <v>62</v>
      </c>
      <c r="CZ42" s="26">
        <v>32</v>
      </c>
      <c r="DA42" s="26">
        <v>40</v>
      </c>
      <c r="DB42" s="26">
        <v>53</v>
      </c>
      <c r="DC42" s="26">
        <v>29</v>
      </c>
      <c r="DD42" s="26">
        <v>57</v>
      </c>
      <c r="DE42" s="26">
        <v>21</v>
      </c>
      <c r="DF42" s="26">
        <v>29</v>
      </c>
      <c r="DG42" s="26">
        <v>37</v>
      </c>
      <c r="DH42" s="26">
        <v>38</v>
      </c>
      <c r="DI42" s="26">
        <v>47</v>
      </c>
      <c r="DJ42" s="26">
        <v>32</v>
      </c>
      <c r="DK42" s="26">
        <v>56</v>
      </c>
      <c r="DL42" s="26">
        <v>74</v>
      </c>
      <c r="DM42" s="26">
        <v>43</v>
      </c>
      <c r="DN42" s="26">
        <v>14</v>
      </c>
      <c r="DO42" s="26">
        <v>43</v>
      </c>
      <c r="DP42" s="26">
        <v>17</v>
      </c>
      <c r="DQ42" s="26">
        <v>34</v>
      </c>
      <c r="DR42" s="26">
        <v>4</v>
      </c>
      <c r="DS42" s="26">
        <v>21</v>
      </c>
      <c r="DT42" s="26">
        <v>10</v>
      </c>
      <c r="DU42" s="26">
        <v>1</v>
      </c>
      <c r="DV42" s="26">
        <v>1</v>
      </c>
      <c r="DW42" s="26">
        <v>35</v>
      </c>
      <c r="DX42" s="26">
        <v>11</v>
      </c>
      <c r="DY42" s="26">
        <v>26</v>
      </c>
      <c r="DZ42" s="26">
        <v>35</v>
      </c>
      <c r="EA42" s="26">
        <v>26</v>
      </c>
      <c r="EB42" s="26">
        <v>53</v>
      </c>
      <c r="EC42" s="26">
        <v>25</v>
      </c>
      <c r="ED42" s="26">
        <v>25</v>
      </c>
      <c r="EE42" s="26">
        <v>44</v>
      </c>
      <c r="EF42" s="26">
        <v>9</v>
      </c>
      <c r="EG42" s="26">
        <v>37</v>
      </c>
      <c r="EH42" s="26">
        <v>53</v>
      </c>
      <c r="EI42" s="26">
        <v>49</v>
      </c>
      <c r="EJ42" s="26">
        <v>37</v>
      </c>
      <c r="EK42" s="26">
        <v>30</v>
      </c>
      <c r="EL42" s="26">
        <v>26</v>
      </c>
      <c r="EM42" s="26">
        <v>1</v>
      </c>
      <c r="EN42" s="26">
        <v>9</v>
      </c>
    </row>
    <row r="43" spans="1:144">
      <c r="A43" s="34" t="s">
        <v>246</v>
      </c>
      <c r="B43" s="34" t="s">
        <v>92</v>
      </c>
      <c r="C43" s="26">
        <v>11</v>
      </c>
      <c r="D43" s="26">
        <v>14</v>
      </c>
      <c r="E43" s="26">
        <v>11</v>
      </c>
      <c r="F43" s="26">
        <v>13</v>
      </c>
      <c r="G43" s="26">
        <v>30</v>
      </c>
      <c r="H43" s="26">
        <v>29</v>
      </c>
      <c r="I43" s="26">
        <v>9</v>
      </c>
      <c r="J43" s="26">
        <v>32</v>
      </c>
      <c r="K43" s="26">
        <v>20</v>
      </c>
      <c r="L43" s="26">
        <v>23</v>
      </c>
      <c r="M43" s="26">
        <v>16</v>
      </c>
      <c r="N43" s="26">
        <v>27</v>
      </c>
      <c r="O43" s="26">
        <v>29</v>
      </c>
      <c r="P43" s="26">
        <v>11</v>
      </c>
      <c r="Q43" s="26">
        <v>41</v>
      </c>
      <c r="R43" s="26">
        <v>30</v>
      </c>
      <c r="S43" s="26">
        <v>40</v>
      </c>
      <c r="T43" s="26">
        <v>21</v>
      </c>
      <c r="U43" s="26">
        <v>61</v>
      </c>
      <c r="V43" s="26">
        <v>6</v>
      </c>
      <c r="W43" s="26">
        <v>20</v>
      </c>
      <c r="X43" s="26">
        <v>49</v>
      </c>
      <c r="Y43" s="26">
        <v>30</v>
      </c>
      <c r="Z43" s="26">
        <v>10</v>
      </c>
      <c r="AA43" s="26">
        <v>67</v>
      </c>
      <c r="AB43" s="26">
        <v>34</v>
      </c>
      <c r="AC43" s="26">
        <v>34</v>
      </c>
      <c r="AD43" s="26">
        <v>21</v>
      </c>
      <c r="AE43" s="26">
        <v>57</v>
      </c>
      <c r="AF43" s="26">
        <v>21</v>
      </c>
      <c r="AG43" s="26">
        <v>2</v>
      </c>
      <c r="AH43" s="26">
        <v>31</v>
      </c>
      <c r="AI43" s="26">
        <v>60</v>
      </c>
      <c r="AJ43" s="26">
        <v>76</v>
      </c>
      <c r="AK43" s="26">
        <v>19</v>
      </c>
      <c r="AL43" s="26">
        <v>16</v>
      </c>
      <c r="AM43" s="26">
        <v>23</v>
      </c>
      <c r="AN43" s="26">
        <v>41</v>
      </c>
      <c r="AO43" s="26">
        <v>41</v>
      </c>
      <c r="AP43" s="26">
        <v>16</v>
      </c>
      <c r="AQ43" s="26">
        <v>10</v>
      </c>
      <c r="AR43" s="26">
        <v>23</v>
      </c>
      <c r="AS43" s="26">
        <v>30</v>
      </c>
      <c r="AT43" s="26">
        <v>18</v>
      </c>
      <c r="AU43" s="26">
        <v>42</v>
      </c>
      <c r="AV43" s="26">
        <v>1</v>
      </c>
      <c r="AW43" s="26">
        <v>1</v>
      </c>
      <c r="AX43" s="26">
        <v>1</v>
      </c>
      <c r="AY43" s="26">
        <v>49</v>
      </c>
      <c r="AZ43" s="26">
        <v>11</v>
      </c>
      <c r="BA43" s="26">
        <v>31</v>
      </c>
      <c r="BB43" s="26">
        <v>14</v>
      </c>
      <c r="BC43" s="26">
        <v>26</v>
      </c>
      <c r="BD43" s="26">
        <v>71</v>
      </c>
      <c r="BE43" s="26">
        <v>17</v>
      </c>
      <c r="BF43" s="26">
        <v>28</v>
      </c>
      <c r="BG43" s="26">
        <v>61</v>
      </c>
      <c r="BH43" s="26">
        <v>37</v>
      </c>
      <c r="BI43" s="26">
        <v>1</v>
      </c>
      <c r="BJ43" s="26">
        <v>4</v>
      </c>
      <c r="BK43" s="26">
        <v>18</v>
      </c>
      <c r="BL43" s="26">
        <v>1</v>
      </c>
      <c r="BM43" s="26">
        <v>25</v>
      </c>
      <c r="BN43" s="26">
        <v>27</v>
      </c>
      <c r="BO43" s="26">
        <v>67</v>
      </c>
      <c r="BP43" s="26">
        <v>26</v>
      </c>
      <c r="BQ43" s="26">
        <v>65</v>
      </c>
      <c r="BR43" s="26">
        <v>63</v>
      </c>
      <c r="BS43" s="26">
        <v>24</v>
      </c>
      <c r="BT43" s="26">
        <v>15</v>
      </c>
      <c r="BU43" s="26">
        <v>13</v>
      </c>
      <c r="BV43" s="26">
        <v>16</v>
      </c>
      <c r="BW43" s="26">
        <v>1</v>
      </c>
      <c r="BX43" s="26">
        <v>1</v>
      </c>
      <c r="BY43" s="26">
        <v>73</v>
      </c>
      <c r="BZ43" s="26">
        <v>13</v>
      </c>
      <c r="CA43" s="26">
        <v>23</v>
      </c>
      <c r="CB43" s="26">
        <v>53</v>
      </c>
      <c r="CC43" s="26">
        <v>31</v>
      </c>
      <c r="CD43" s="26">
        <v>38</v>
      </c>
      <c r="CE43" s="26">
        <v>60</v>
      </c>
      <c r="CF43" s="26">
        <v>62</v>
      </c>
      <c r="CG43" s="26">
        <v>77</v>
      </c>
      <c r="CH43" s="26">
        <v>29</v>
      </c>
      <c r="CI43" s="26">
        <v>13</v>
      </c>
      <c r="CJ43" s="26">
        <v>47</v>
      </c>
      <c r="CK43" s="26">
        <v>72</v>
      </c>
      <c r="CL43" s="26">
        <v>48</v>
      </c>
      <c r="CM43" s="26">
        <v>46</v>
      </c>
      <c r="CN43" s="26">
        <v>14</v>
      </c>
      <c r="CO43" s="26">
        <v>17</v>
      </c>
      <c r="CP43" s="26">
        <v>9</v>
      </c>
      <c r="CQ43" s="26">
        <v>58</v>
      </c>
      <c r="CR43" s="26">
        <v>17</v>
      </c>
      <c r="CS43" s="26">
        <v>22</v>
      </c>
      <c r="CT43" s="26">
        <v>28</v>
      </c>
      <c r="CU43" s="26">
        <v>25</v>
      </c>
      <c r="CV43" s="26">
        <v>73</v>
      </c>
      <c r="CW43" s="26">
        <v>56</v>
      </c>
      <c r="CX43" s="26">
        <v>20</v>
      </c>
      <c r="CY43" s="26">
        <v>26</v>
      </c>
      <c r="CZ43" s="26">
        <v>42</v>
      </c>
      <c r="DA43" s="26">
        <v>15</v>
      </c>
      <c r="DB43" s="26">
        <v>9</v>
      </c>
      <c r="DC43" s="26">
        <v>56</v>
      </c>
      <c r="DD43" s="26">
        <v>59</v>
      </c>
      <c r="DE43" s="26">
        <v>35</v>
      </c>
      <c r="DF43" s="26">
        <v>58</v>
      </c>
      <c r="DG43" s="26">
        <v>51</v>
      </c>
      <c r="DH43" s="26">
        <v>35</v>
      </c>
      <c r="DI43" s="26">
        <v>33</v>
      </c>
      <c r="DJ43" s="26">
        <v>24</v>
      </c>
      <c r="DK43" s="26">
        <v>66</v>
      </c>
      <c r="DL43" s="26">
        <v>71</v>
      </c>
      <c r="DM43" s="26">
        <v>6</v>
      </c>
      <c r="DN43" s="26">
        <v>23</v>
      </c>
      <c r="DO43" s="26">
        <v>24</v>
      </c>
      <c r="DP43" s="26">
        <v>20</v>
      </c>
      <c r="DQ43" s="26">
        <v>1</v>
      </c>
      <c r="DR43" s="26">
        <v>26</v>
      </c>
      <c r="DS43" s="26">
        <v>36</v>
      </c>
      <c r="DT43" s="26">
        <v>48</v>
      </c>
      <c r="DU43" s="26">
        <v>46</v>
      </c>
      <c r="DV43" s="26">
        <v>72</v>
      </c>
      <c r="DW43" s="26">
        <v>9</v>
      </c>
      <c r="DX43" s="26">
        <v>46</v>
      </c>
      <c r="DY43" s="26">
        <v>20</v>
      </c>
      <c r="DZ43" s="26">
        <v>1</v>
      </c>
      <c r="EA43" s="26">
        <v>22</v>
      </c>
      <c r="EB43" s="26">
        <v>61</v>
      </c>
      <c r="EC43" s="26">
        <v>1</v>
      </c>
      <c r="ED43" s="26">
        <v>1</v>
      </c>
      <c r="EE43" s="26">
        <v>7</v>
      </c>
      <c r="EF43" s="26">
        <v>4</v>
      </c>
      <c r="EG43" s="26">
        <v>32</v>
      </c>
      <c r="EH43" s="26">
        <v>3</v>
      </c>
      <c r="EI43" s="26">
        <v>17</v>
      </c>
      <c r="EJ43" s="26">
        <v>26</v>
      </c>
      <c r="EK43" s="26">
        <v>10</v>
      </c>
      <c r="EL43" s="26">
        <v>31</v>
      </c>
      <c r="EM43" s="26">
        <v>22</v>
      </c>
      <c r="EN43" s="26">
        <v>66</v>
      </c>
    </row>
    <row r="44" spans="1:144">
      <c r="A44" s="34" t="s">
        <v>244</v>
      </c>
      <c r="B44" s="34" t="s">
        <v>93</v>
      </c>
      <c r="C44" s="26">
        <v>72</v>
      </c>
      <c r="D44" s="26">
        <v>46</v>
      </c>
      <c r="E44" s="26">
        <v>40</v>
      </c>
      <c r="F44" s="26">
        <v>20</v>
      </c>
      <c r="G44" s="26">
        <v>82</v>
      </c>
      <c r="H44" s="26">
        <v>42</v>
      </c>
      <c r="I44" s="26">
        <v>80</v>
      </c>
      <c r="J44" s="26">
        <v>36</v>
      </c>
      <c r="K44" s="26">
        <v>53</v>
      </c>
      <c r="L44" s="26">
        <v>63</v>
      </c>
      <c r="M44" s="26">
        <v>25</v>
      </c>
      <c r="N44" s="26">
        <v>60</v>
      </c>
      <c r="O44" s="26">
        <v>11</v>
      </c>
      <c r="P44" s="26">
        <v>54</v>
      </c>
      <c r="Q44" s="26">
        <v>44</v>
      </c>
      <c r="R44" s="26">
        <v>39</v>
      </c>
      <c r="S44" s="26">
        <v>49</v>
      </c>
      <c r="T44" s="26">
        <v>3</v>
      </c>
      <c r="U44" s="26">
        <v>52</v>
      </c>
      <c r="V44" s="26">
        <v>33</v>
      </c>
      <c r="W44" s="26">
        <v>37</v>
      </c>
      <c r="X44" s="26">
        <v>27</v>
      </c>
      <c r="Y44" s="26">
        <v>82</v>
      </c>
      <c r="Z44" s="26">
        <v>59</v>
      </c>
      <c r="AA44" s="26">
        <v>77</v>
      </c>
      <c r="AB44" s="26">
        <v>48</v>
      </c>
      <c r="AC44" s="26">
        <v>19</v>
      </c>
      <c r="AD44" s="26">
        <v>16</v>
      </c>
      <c r="AE44" s="26">
        <v>10</v>
      </c>
      <c r="AF44" s="26">
        <v>80</v>
      </c>
      <c r="AG44" s="26">
        <v>78</v>
      </c>
      <c r="AH44" s="26">
        <v>53</v>
      </c>
      <c r="AI44" s="26">
        <v>1</v>
      </c>
      <c r="AJ44" s="26">
        <v>47</v>
      </c>
      <c r="AK44" s="26">
        <v>55</v>
      </c>
      <c r="AL44" s="26">
        <v>76</v>
      </c>
      <c r="AM44" s="26">
        <v>11</v>
      </c>
      <c r="AN44" s="26">
        <v>34</v>
      </c>
      <c r="AO44" s="26">
        <v>25</v>
      </c>
      <c r="AP44" s="26">
        <v>41</v>
      </c>
      <c r="AQ44" s="26">
        <v>73</v>
      </c>
      <c r="AR44" s="26">
        <v>62</v>
      </c>
      <c r="AS44" s="26">
        <v>30</v>
      </c>
      <c r="AT44" s="26">
        <v>45</v>
      </c>
      <c r="AU44" s="26">
        <v>75</v>
      </c>
      <c r="AV44" s="26">
        <v>64</v>
      </c>
      <c r="AW44" s="26">
        <v>1</v>
      </c>
      <c r="AX44" s="26">
        <v>1</v>
      </c>
      <c r="AY44" s="26">
        <v>35</v>
      </c>
      <c r="AZ44" s="26">
        <v>15</v>
      </c>
      <c r="BA44" s="26">
        <v>74</v>
      </c>
      <c r="BB44" s="26">
        <v>18</v>
      </c>
      <c r="BC44" s="26">
        <v>69</v>
      </c>
      <c r="BD44" s="26">
        <v>10</v>
      </c>
      <c r="BE44" s="26">
        <v>70</v>
      </c>
      <c r="BF44" s="26">
        <v>58</v>
      </c>
      <c r="BG44" s="26">
        <v>25</v>
      </c>
      <c r="BH44" s="26">
        <v>10</v>
      </c>
      <c r="BI44" s="26">
        <v>1</v>
      </c>
      <c r="BJ44" s="26">
        <v>34</v>
      </c>
      <c r="BK44" s="26">
        <v>12</v>
      </c>
      <c r="BL44" s="26">
        <v>41</v>
      </c>
      <c r="BM44" s="26">
        <v>81</v>
      </c>
      <c r="BN44" s="26">
        <v>51</v>
      </c>
      <c r="BO44" s="26">
        <v>76</v>
      </c>
      <c r="BP44" s="26">
        <v>9</v>
      </c>
      <c r="BQ44" s="26">
        <v>33</v>
      </c>
      <c r="BR44" s="26">
        <v>52</v>
      </c>
      <c r="BS44" s="26">
        <v>47</v>
      </c>
      <c r="BT44" s="26">
        <v>50</v>
      </c>
      <c r="BU44" s="26">
        <v>19</v>
      </c>
      <c r="BV44" s="26">
        <v>36</v>
      </c>
      <c r="BW44" s="26">
        <v>1</v>
      </c>
      <c r="BX44" s="26">
        <v>74</v>
      </c>
      <c r="BY44" s="26">
        <v>5</v>
      </c>
      <c r="BZ44" s="26">
        <v>45</v>
      </c>
      <c r="CA44" s="26">
        <v>12</v>
      </c>
      <c r="CB44" s="26">
        <v>46</v>
      </c>
      <c r="CC44" s="26">
        <v>1</v>
      </c>
      <c r="CD44" s="26">
        <v>3</v>
      </c>
      <c r="CE44" s="26">
        <v>32</v>
      </c>
      <c r="CF44" s="26">
        <v>1</v>
      </c>
      <c r="CG44" s="26">
        <v>41</v>
      </c>
      <c r="CH44" s="26">
        <v>79</v>
      </c>
      <c r="CI44" s="26">
        <v>6</v>
      </c>
      <c r="CJ44" s="26">
        <v>9</v>
      </c>
      <c r="CK44" s="26">
        <v>75</v>
      </c>
      <c r="CL44" s="26">
        <v>2</v>
      </c>
      <c r="CM44" s="26">
        <v>75</v>
      </c>
      <c r="CN44" s="26">
        <v>38</v>
      </c>
      <c r="CO44" s="26">
        <v>20</v>
      </c>
      <c r="CP44" s="26">
        <v>53</v>
      </c>
      <c r="CQ44" s="26">
        <v>13</v>
      </c>
      <c r="CR44" s="26">
        <v>48</v>
      </c>
      <c r="CS44" s="26">
        <v>43</v>
      </c>
      <c r="CT44" s="26">
        <v>7</v>
      </c>
      <c r="CU44" s="26">
        <v>60</v>
      </c>
      <c r="CV44" s="26">
        <v>22</v>
      </c>
      <c r="CW44" s="26">
        <v>50</v>
      </c>
      <c r="CX44" s="26">
        <v>59</v>
      </c>
      <c r="CY44" s="26">
        <v>82</v>
      </c>
      <c r="CZ44" s="26">
        <v>74</v>
      </c>
      <c r="DA44" s="26">
        <v>48</v>
      </c>
      <c r="DB44" s="26">
        <v>72</v>
      </c>
      <c r="DC44" s="26">
        <v>75</v>
      </c>
      <c r="DD44" s="26">
        <v>59</v>
      </c>
      <c r="DE44" s="26">
        <v>35</v>
      </c>
      <c r="DF44" s="26">
        <v>77</v>
      </c>
      <c r="DG44" s="26">
        <v>35</v>
      </c>
      <c r="DH44" s="26">
        <v>36</v>
      </c>
      <c r="DI44" s="26">
        <v>62</v>
      </c>
      <c r="DJ44" s="26">
        <v>49</v>
      </c>
      <c r="DK44" s="26">
        <v>7</v>
      </c>
      <c r="DL44" s="26">
        <v>75</v>
      </c>
      <c r="DM44" s="26">
        <v>7</v>
      </c>
      <c r="DN44" s="26">
        <v>47</v>
      </c>
      <c r="DO44" s="26">
        <v>75</v>
      </c>
      <c r="DP44" s="26">
        <v>6</v>
      </c>
      <c r="DQ44" s="26">
        <v>35</v>
      </c>
      <c r="DR44" s="26">
        <v>35</v>
      </c>
      <c r="DS44" s="26">
        <v>6</v>
      </c>
      <c r="DT44" s="26">
        <v>13</v>
      </c>
      <c r="DU44" s="26">
        <v>1</v>
      </c>
      <c r="DV44" s="26">
        <v>1</v>
      </c>
      <c r="DW44" s="26">
        <v>57</v>
      </c>
      <c r="DX44" s="26">
        <v>8</v>
      </c>
      <c r="DY44" s="26">
        <v>80</v>
      </c>
      <c r="DZ44" s="26">
        <v>80</v>
      </c>
      <c r="EA44" s="26">
        <v>80</v>
      </c>
      <c r="EB44" s="26">
        <v>4</v>
      </c>
      <c r="EC44" s="26">
        <v>80</v>
      </c>
      <c r="ED44" s="26">
        <v>80</v>
      </c>
      <c r="EE44" s="26">
        <v>71</v>
      </c>
      <c r="EF44" s="26">
        <v>78</v>
      </c>
      <c r="EG44" s="26">
        <v>72</v>
      </c>
      <c r="EH44" s="26">
        <v>30</v>
      </c>
      <c r="EI44" s="26">
        <v>31</v>
      </c>
      <c r="EJ44" s="26">
        <v>79</v>
      </c>
      <c r="EK44" s="26">
        <v>73</v>
      </c>
      <c r="EL44" s="26">
        <v>71</v>
      </c>
      <c r="EM44" s="26">
        <v>38</v>
      </c>
      <c r="EN44" s="26">
        <v>24</v>
      </c>
    </row>
    <row r="45" spans="1:144">
      <c r="A45" s="34" t="s">
        <v>287</v>
      </c>
      <c r="B45" s="34" t="s">
        <v>75</v>
      </c>
      <c r="C45" s="26">
        <v>49</v>
      </c>
      <c r="D45" s="26">
        <v>39</v>
      </c>
      <c r="E45" s="26">
        <v>47</v>
      </c>
      <c r="F45" s="26">
        <v>28</v>
      </c>
      <c r="G45" s="26">
        <v>76</v>
      </c>
      <c r="H45" s="26">
        <v>28</v>
      </c>
      <c r="I45" s="26">
        <v>44</v>
      </c>
      <c r="J45" s="26">
        <v>50</v>
      </c>
      <c r="K45" s="26">
        <v>27</v>
      </c>
      <c r="L45" s="26">
        <v>57</v>
      </c>
      <c r="M45" s="26">
        <v>38</v>
      </c>
      <c r="N45" s="26">
        <v>43</v>
      </c>
      <c r="O45" s="26">
        <v>25</v>
      </c>
      <c r="P45" s="26">
        <v>20</v>
      </c>
      <c r="Q45" s="26">
        <v>53</v>
      </c>
      <c r="R45" s="26">
        <v>75</v>
      </c>
      <c r="S45" s="26">
        <v>20</v>
      </c>
      <c r="T45" s="26">
        <v>12</v>
      </c>
      <c r="U45" s="26">
        <v>37</v>
      </c>
      <c r="V45" s="26">
        <v>24</v>
      </c>
      <c r="W45" s="26">
        <v>34</v>
      </c>
      <c r="X45" s="26">
        <v>68</v>
      </c>
      <c r="Y45" s="26">
        <v>76</v>
      </c>
      <c r="Z45" s="26">
        <v>36</v>
      </c>
      <c r="AA45" s="26">
        <v>29</v>
      </c>
      <c r="AB45" s="26">
        <v>19</v>
      </c>
      <c r="AC45" s="26">
        <v>15</v>
      </c>
      <c r="AD45" s="26">
        <v>51</v>
      </c>
      <c r="AE45" s="26">
        <v>40</v>
      </c>
      <c r="AF45" s="26">
        <v>30</v>
      </c>
      <c r="AG45" s="26">
        <v>59</v>
      </c>
      <c r="AH45" s="26">
        <v>46</v>
      </c>
      <c r="AI45" s="26">
        <v>27</v>
      </c>
      <c r="AJ45" s="26">
        <v>35</v>
      </c>
      <c r="AK45" s="26">
        <v>70</v>
      </c>
      <c r="AL45" s="26">
        <v>80</v>
      </c>
      <c r="AM45" s="26">
        <v>6</v>
      </c>
      <c r="AN45" s="26">
        <v>38</v>
      </c>
      <c r="AO45" s="26">
        <v>47</v>
      </c>
      <c r="AP45" s="26">
        <v>46</v>
      </c>
      <c r="AQ45" s="26">
        <v>29</v>
      </c>
      <c r="AR45" s="26">
        <v>40</v>
      </c>
      <c r="AS45" s="26">
        <v>1</v>
      </c>
      <c r="AT45" s="26">
        <v>40</v>
      </c>
      <c r="AU45" s="26">
        <v>58</v>
      </c>
      <c r="AV45" s="26">
        <v>64</v>
      </c>
      <c r="AW45" s="26">
        <v>1</v>
      </c>
      <c r="AX45" s="26">
        <v>1</v>
      </c>
      <c r="AY45" s="26">
        <v>51</v>
      </c>
      <c r="AZ45" s="26">
        <v>33</v>
      </c>
      <c r="BA45" s="26">
        <v>55</v>
      </c>
      <c r="BB45" s="26">
        <v>23</v>
      </c>
      <c r="BC45" s="26">
        <v>53</v>
      </c>
      <c r="BD45" s="26">
        <v>27</v>
      </c>
      <c r="BE45" s="26">
        <v>47</v>
      </c>
      <c r="BF45" s="26">
        <v>72</v>
      </c>
      <c r="BG45" s="26">
        <v>19</v>
      </c>
      <c r="BH45" s="26">
        <v>8</v>
      </c>
      <c r="BI45" s="26">
        <v>1</v>
      </c>
      <c r="BJ45" s="26">
        <v>46</v>
      </c>
      <c r="BK45" s="26">
        <v>42</v>
      </c>
      <c r="BL45" s="26">
        <v>1</v>
      </c>
      <c r="BM45" s="26">
        <v>56</v>
      </c>
      <c r="BN45" s="26">
        <v>56</v>
      </c>
      <c r="BO45" s="26">
        <v>68</v>
      </c>
      <c r="BP45" s="26">
        <v>28</v>
      </c>
      <c r="BQ45" s="26">
        <v>47</v>
      </c>
      <c r="BR45" s="26">
        <v>72</v>
      </c>
      <c r="BS45" s="26">
        <v>71</v>
      </c>
      <c r="BT45" s="26">
        <v>81</v>
      </c>
      <c r="BU45" s="26">
        <v>76</v>
      </c>
      <c r="BV45" s="26">
        <v>54</v>
      </c>
      <c r="BW45" s="26">
        <v>1</v>
      </c>
      <c r="BX45" s="26">
        <v>1</v>
      </c>
      <c r="BY45" s="26">
        <v>29</v>
      </c>
      <c r="BZ45" s="26">
        <v>55</v>
      </c>
      <c r="CA45" s="26">
        <v>25</v>
      </c>
      <c r="CB45" s="26">
        <v>16</v>
      </c>
      <c r="CC45" s="26">
        <v>14</v>
      </c>
      <c r="CD45" s="26">
        <v>33</v>
      </c>
      <c r="CE45" s="26">
        <v>21</v>
      </c>
      <c r="CF45" s="26">
        <v>22</v>
      </c>
      <c r="CG45" s="26">
        <v>63</v>
      </c>
      <c r="CH45" s="26">
        <v>41</v>
      </c>
      <c r="CI45" s="26">
        <v>70</v>
      </c>
      <c r="CJ45" s="26">
        <v>26</v>
      </c>
      <c r="CK45" s="26">
        <v>1</v>
      </c>
      <c r="CL45" s="26">
        <v>63</v>
      </c>
      <c r="CM45" s="26">
        <v>44</v>
      </c>
      <c r="CN45" s="26">
        <v>37</v>
      </c>
      <c r="CO45" s="26">
        <v>16</v>
      </c>
      <c r="CP45" s="26">
        <v>48</v>
      </c>
      <c r="CQ45" s="26">
        <v>20</v>
      </c>
      <c r="CR45" s="26">
        <v>44</v>
      </c>
      <c r="CS45" s="26">
        <v>42</v>
      </c>
      <c r="CT45" s="26">
        <v>59</v>
      </c>
      <c r="CU45" s="26">
        <v>44</v>
      </c>
      <c r="CV45" s="26">
        <v>16</v>
      </c>
      <c r="CW45" s="26">
        <v>78</v>
      </c>
      <c r="CX45" s="26">
        <v>35</v>
      </c>
      <c r="CY45" s="26">
        <v>74</v>
      </c>
      <c r="CZ45" s="26">
        <v>77</v>
      </c>
      <c r="DA45" s="26">
        <v>42</v>
      </c>
      <c r="DB45" s="26">
        <v>38</v>
      </c>
      <c r="DC45" s="26">
        <v>22</v>
      </c>
      <c r="DD45" s="26">
        <v>37</v>
      </c>
      <c r="DE45" s="26">
        <v>30</v>
      </c>
      <c r="DF45" s="26">
        <v>22</v>
      </c>
      <c r="DG45" s="26">
        <v>1</v>
      </c>
      <c r="DH45" s="26">
        <v>18</v>
      </c>
      <c r="DI45" s="26">
        <v>27</v>
      </c>
      <c r="DJ45" s="26">
        <v>42</v>
      </c>
      <c r="DK45" s="26">
        <v>6</v>
      </c>
      <c r="DL45" s="26">
        <v>60</v>
      </c>
      <c r="DM45" s="26">
        <v>31</v>
      </c>
      <c r="DN45" s="26">
        <v>22</v>
      </c>
      <c r="DO45" s="26">
        <v>39</v>
      </c>
      <c r="DP45" s="26">
        <v>45</v>
      </c>
      <c r="DQ45" s="26">
        <v>70</v>
      </c>
      <c r="DR45" s="26">
        <v>62</v>
      </c>
      <c r="DS45" s="26">
        <v>8</v>
      </c>
      <c r="DT45" s="26">
        <v>52</v>
      </c>
      <c r="DU45" s="26">
        <v>48</v>
      </c>
      <c r="DV45" s="26">
        <v>53</v>
      </c>
      <c r="DW45" s="26">
        <v>10</v>
      </c>
      <c r="DX45" s="26">
        <v>51</v>
      </c>
      <c r="DY45" s="26">
        <v>27</v>
      </c>
      <c r="DZ45" s="26">
        <v>31</v>
      </c>
      <c r="EA45" s="26">
        <v>30</v>
      </c>
      <c r="EB45" s="26">
        <v>57</v>
      </c>
      <c r="EC45" s="26">
        <v>32</v>
      </c>
      <c r="ED45" s="26">
        <v>33</v>
      </c>
      <c r="EE45" s="26">
        <v>55</v>
      </c>
      <c r="EF45" s="26">
        <v>62</v>
      </c>
      <c r="EG45" s="26">
        <v>70</v>
      </c>
      <c r="EH45" s="26">
        <v>35</v>
      </c>
      <c r="EI45" s="26">
        <v>8</v>
      </c>
      <c r="EJ45" s="26">
        <v>36</v>
      </c>
      <c r="EK45" s="26">
        <v>29</v>
      </c>
      <c r="EL45" s="26">
        <v>21</v>
      </c>
      <c r="EM45" s="26">
        <v>48</v>
      </c>
      <c r="EN45" s="26">
        <v>26</v>
      </c>
    </row>
    <row r="46" spans="1:144">
      <c r="A46" s="34" t="s">
        <v>216</v>
      </c>
      <c r="B46" s="34" t="s">
        <v>4</v>
      </c>
      <c r="C46" s="26">
        <v>53</v>
      </c>
      <c r="D46" s="26">
        <v>49</v>
      </c>
      <c r="E46" s="26">
        <v>60</v>
      </c>
      <c r="F46" s="26">
        <v>54</v>
      </c>
      <c r="G46" s="26">
        <v>36</v>
      </c>
      <c r="H46" s="26">
        <v>52</v>
      </c>
      <c r="I46" s="26">
        <v>70</v>
      </c>
      <c r="J46" s="26">
        <v>12</v>
      </c>
      <c r="K46" s="26">
        <v>43</v>
      </c>
      <c r="L46" s="26">
        <v>74</v>
      </c>
      <c r="M46" s="26">
        <v>70</v>
      </c>
      <c r="N46" s="26">
        <v>48</v>
      </c>
      <c r="O46" s="26">
        <v>1</v>
      </c>
      <c r="P46" s="26">
        <v>69</v>
      </c>
      <c r="Q46" s="26">
        <v>48</v>
      </c>
      <c r="R46" s="26">
        <v>61</v>
      </c>
      <c r="S46" s="26">
        <v>48</v>
      </c>
      <c r="T46" s="26">
        <v>65</v>
      </c>
      <c r="U46" s="26">
        <v>49</v>
      </c>
      <c r="V46" s="26">
        <v>56</v>
      </c>
      <c r="W46" s="26">
        <v>18</v>
      </c>
      <c r="X46" s="26">
        <v>60</v>
      </c>
      <c r="Y46" s="26">
        <v>36</v>
      </c>
      <c r="Z46" s="26">
        <v>67</v>
      </c>
      <c r="AA46" s="26">
        <v>28</v>
      </c>
      <c r="AB46" s="26">
        <v>44</v>
      </c>
      <c r="AC46" s="26">
        <v>41</v>
      </c>
      <c r="AD46" s="26">
        <v>43</v>
      </c>
      <c r="AE46" s="26">
        <v>42</v>
      </c>
      <c r="AF46" s="26">
        <v>79</v>
      </c>
      <c r="AG46" s="26">
        <v>76</v>
      </c>
      <c r="AH46" s="26">
        <v>15</v>
      </c>
      <c r="AI46" s="26">
        <v>1</v>
      </c>
      <c r="AJ46" s="26">
        <v>57</v>
      </c>
      <c r="AK46" s="26">
        <v>20</v>
      </c>
      <c r="AL46" s="26">
        <v>56</v>
      </c>
      <c r="AM46" s="26">
        <v>3</v>
      </c>
      <c r="AN46" s="26">
        <v>12</v>
      </c>
      <c r="AO46" s="26">
        <v>33</v>
      </c>
      <c r="AP46" s="26">
        <v>40</v>
      </c>
      <c r="AQ46" s="26">
        <v>57</v>
      </c>
      <c r="AR46" s="26">
        <v>52</v>
      </c>
      <c r="AS46" s="26">
        <v>30</v>
      </c>
      <c r="AT46" s="26">
        <v>27</v>
      </c>
      <c r="AU46" s="26">
        <v>65</v>
      </c>
      <c r="AV46" s="26">
        <v>64</v>
      </c>
      <c r="AW46" s="26">
        <v>78</v>
      </c>
      <c r="AX46" s="26">
        <v>82</v>
      </c>
      <c r="AY46" s="26">
        <v>29</v>
      </c>
      <c r="AZ46" s="26">
        <v>43</v>
      </c>
      <c r="BA46" s="26">
        <v>41</v>
      </c>
      <c r="BB46" s="26">
        <v>26</v>
      </c>
      <c r="BC46" s="26">
        <v>38</v>
      </c>
      <c r="BD46" s="26">
        <v>33</v>
      </c>
      <c r="BE46" s="26">
        <v>51</v>
      </c>
      <c r="BF46" s="26">
        <v>30</v>
      </c>
      <c r="BG46" s="26">
        <v>4</v>
      </c>
      <c r="BH46" s="26">
        <v>1</v>
      </c>
      <c r="BI46" s="26">
        <v>1</v>
      </c>
      <c r="BJ46" s="26">
        <v>73</v>
      </c>
      <c r="BK46" s="26">
        <v>31</v>
      </c>
      <c r="BL46" s="26">
        <v>41</v>
      </c>
      <c r="BM46" s="26">
        <v>23</v>
      </c>
      <c r="BN46" s="26">
        <v>46</v>
      </c>
      <c r="BO46" s="26">
        <v>77</v>
      </c>
      <c r="BP46" s="26">
        <v>16</v>
      </c>
      <c r="BQ46" s="26">
        <v>38</v>
      </c>
      <c r="BR46" s="26">
        <v>82</v>
      </c>
      <c r="BS46" s="26">
        <v>6</v>
      </c>
      <c r="BT46" s="26">
        <v>27</v>
      </c>
      <c r="BU46" s="26">
        <v>9</v>
      </c>
      <c r="BV46" s="26">
        <v>22</v>
      </c>
      <c r="BW46" s="26">
        <v>1</v>
      </c>
      <c r="BX46" s="26">
        <v>63</v>
      </c>
      <c r="BY46" s="26">
        <v>36</v>
      </c>
      <c r="BZ46" s="26">
        <v>81</v>
      </c>
      <c r="CA46" s="26">
        <v>16</v>
      </c>
      <c r="CB46" s="26">
        <v>66</v>
      </c>
      <c r="CC46" s="26">
        <v>6</v>
      </c>
      <c r="CD46" s="26">
        <v>14</v>
      </c>
      <c r="CE46" s="26">
        <v>80</v>
      </c>
      <c r="CF46" s="26">
        <v>47</v>
      </c>
      <c r="CG46" s="26">
        <v>69</v>
      </c>
      <c r="CH46" s="26">
        <v>52</v>
      </c>
      <c r="CI46" s="26">
        <v>69</v>
      </c>
      <c r="CJ46" s="26">
        <v>72</v>
      </c>
      <c r="CK46" s="26">
        <v>1</v>
      </c>
      <c r="CL46" s="26">
        <v>64</v>
      </c>
      <c r="CM46" s="26">
        <v>1</v>
      </c>
      <c r="CN46" s="26">
        <v>67</v>
      </c>
      <c r="CO46" s="26">
        <v>13</v>
      </c>
      <c r="CP46" s="26">
        <v>73</v>
      </c>
      <c r="CQ46" s="26">
        <v>1</v>
      </c>
      <c r="CR46" s="26">
        <v>36</v>
      </c>
      <c r="CS46" s="26">
        <v>40</v>
      </c>
      <c r="CT46" s="26">
        <v>18</v>
      </c>
      <c r="CU46" s="26">
        <v>30</v>
      </c>
      <c r="CV46" s="26">
        <v>81</v>
      </c>
      <c r="CW46" s="26">
        <v>27</v>
      </c>
      <c r="CX46" s="26">
        <v>47</v>
      </c>
      <c r="CY46" s="26">
        <v>17</v>
      </c>
      <c r="CZ46" s="26">
        <v>50</v>
      </c>
      <c r="DA46" s="26">
        <v>59</v>
      </c>
      <c r="DB46" s="26">
        <v>71</v>
      </c>
      <c r="DC46" s="26">
        <v>63</v>
      </c>
      <c r="DD46" s="26">
        <v>6</v>
      </c>
      <c r="DE46" s="26">
        <v>35</v>
      </c>
      <c r="DF46" s="26">
        <v>33</v>
      </c>
      <c r="DG46" s="26">
        <v>5</v>
      </c>
      <c r="DH46" s="26">
        <v>60</v>
      </c>
      <c r="DI46" s="26">
        <v>75</v>
      </c>
      <c r="DJ46" s="26">
        <v>58</v>
      </c>
      <c r="DK46" s="26">
        <v>72</v>
      </c>
      <c r="DL46" s="26">
        <v>34</v>
      </c>
      <c r="DM46" s="26">
        <v>36</v>
      </c>
      <c r="DN46" s="26">
        <v>20</v>
      </c>
      <c r="DO46" s="26">
        <v>75</v>
      </c>
      <c r="DP46" s="26">
        <v>18</v>
      </c>
      <c r="DQ46" s="26">
        <v>22</v>
      </c>
      <c r="DR46" s="26">
        <v>20</v>
      </c>
      <c r="DS46" s="26">
        <v>49</v>
      </c>
      <c r="DT46" s="26">
        <v>56</v>
      </c>
      <c r="DU46" s="26">
        <v>49</v>
      </c>
      <c r="DV46" s="26">
        <v>38</v>
      </c>
      <c r="DW46" s="26">
        <v>27</v>
      </c>
      <c r="DX46" s="26">
        <v>56</v>
      </c>
      <c r="DY46" s="26">
        <v>78</v>
      </c>
      <c r="DZ46" s="26">
        <v>77</v>
      </c>
      <c r="EA46" s="26">
        <v>74</v>
      </c>
      <c r="EB46" s="26">
        <v>8</v>
      </c>
      <c r="EC46" s="26">
        <v>78</v>
      </c>
      <c r="ED46" s="26">
        <v>79</v>
      </c>
      <c r="EE46" s="26">
        <v>36</v>
      </c>
      <c r="EF46" s="26">
        <v>77</v>
      </c>
      <c r="EG46" s="26">
        <v>49</v>
      </c>
      <c r="EH46" s="26">
        <v>33</v>
      </c>
      <c r="EI46" s="26">
        <v>49</v>
      </c>
      <c r="EJ46" s="26">
        <v>71</v>
      </c>
      <c r="EK46" s="26">
        <v>68</v>
      </c>
      <c r="EL46" s="26">
        <v>64</v>
      </c>
      <c r="EM46" s="26">
        <v>1</v>
      </c>
      <c r="EN46" s="26">
        <v>9</v>
      </c>
    </row>
    <row r="47" spans="1:144">
      <c r="A47" s="34" t="s">
        <v>259</v>
      </c>
      <c r="B47" s="34" t="s">
        <v>45</v>
      </c>
      <c r="C47" s="26">
        <v>30</v>
      </c>
      <c r="D47" s="26">
        <v>32</v>
      </c>
      <c r="E47" s="26">
        <v>33</v>
      </c>
      <c r="F47" s="26">
        <v>18</v>
      </c>
      <c r="G47" s="26">
        <v>38</v>
      </c>
      <c r="H47" s="26">
        <v>39</v>
      </c>
      <c r="I47" s="26">
        <v>31</v>
      </c>
      <c r="J47" s="26">
        <v>10</v>
      </c>
      <c r="K47" s="26">
        <v>8</v>
      </c>
      <c r="L47" s="26">
        <v>32</v>
      </c>
      <c r="M47" s="26">
        <v>40</v>
      </c>
      <c r="N47" s="26">
        <v>61</v>
      </c>
      <c r="O47" s="26">
        <v>57</v>
      </c>
      <c r="P47" s="26">
        <v>58</v>
      </c>
      <c r="Q47" s="26">
        <v>32</v>
      </c>
      <c r="R47" s="26">
        <v>33</v>
      </c>
      <c r="S47" s="26">
        <v>37</v>
      </c>
      <c r="T47" s="26">
        <v>6</v>
      </c>
      <c r="U47" s="26">
        <v>60</v>
      </c>
      <c r="V47" s="26">
        <v>55</v>
      </c>
      <c r="W47" s="26">
        <v>10</v>
      </c>
      <c r="X47" s="26">
        <v>16</v>
      </c>
      <c r="Y47" s="26">
        <v>38</v>
      </c>
      <c r="Z47" s="26">
        <v>28</v>
      </c>
      <c r="AA47" s="26">
        <v>50</v>
      </c>
      <c r="AB47" s="26">
        <v>29</v>
      </c>
      <c r="AC47" s="26">
        <v>66</v>
      </c>
      <c r="AD47" s="26">
        <v>24</v>
      </c>
      <c r="AE47" s="26">
        <v>45</v>
      </c>
      <c r="AF47" s="26">
        <v>28</v>
      </c>
      <c r="AG47" s="26">
        <v>79</v>
      </c>
      <c r="AH47" s="26">
        <v>10</v>
      </c>
      <c r="AI47" s="26">
        <v>23</v>
      </c>
      <c r="AJ47" s="26">
        <v>24</v>
      </c>
      <c r="AK47" s="26">
        <v>4</v>
      </c>
      <c r="AL47" s="26">
        <v>25</v>
      </c>
      <c r="AM47" s="26">
        <v>13</v>
      </c>
      <c r="AN47" s="26">
        <v>39</v>
      </c>
      <c r="AO47" s="26">
        <v>20</v>
      </c>
      <c r="AP47" s="26">
        <v>24</v>
      </c>
      <c r="AQ47" s="26">
        <v>20</v>
      </c>
      <c r="AR47" s="26">
        <v>30</v>
      </c>
      <c r="AS47" s="26">
        <v>1</v>
      </c>
      <c r="AT47" s="26">
        <v>36</v>
      </c>
      <c r="AU47" s="26">
        <v>7</v>
      </c>
      <c r="AV47" s="26">
        <v>37</v>
      </c>
      <c r="AW47" s="26">
        <v>68</v>
      </c>
      <c r="AX47" s="26">
        <v>1</v>
      </c>
      <c r="AY47" s="26">
        <v>32</v>
      </c>
      <c r="AZ47" s="26">
        <v>63</v>
      </c>
      <c r="BA47" s="26">
        <v>18</v>
      </c>
      <c r="BB47" s="26">
        <v>38</v>
      </c>
      <c r="BC47" s="26">
        <v>56</v>
      </c>
      <c r="BD47" s="26">
        <v>62</v>
      </c>
      <c r="BE47" s="26">
        <v>43</v>
      </c>
      <c r="BF47" s="26">
        <v>36</v>
      </c>
      <c r="BG47" s="26">
        <v>21</v>
      </c>
      <c r="BH47" s="26">
        <v>31</v>
      </c>
      <c r="BI47" s="26">
        <v>56</v>
      </c>
      <c r="BJ47" s="26">
        <v>55</v>
      </c>
      <c r="BK47" s="26">
        <v>29</v>
      </c>
      <c r="BL47" s="26">
        <v>41</v>
      </c>
      <c r="BM47" s="26">
        <v>17</v>
      </c>
      <c r="BN47" s="26">
        <v>35</v>
      </c>
      <c r="BO47" s="26">
        <v>72</v>
      </c>
      <c r="BP47" s="26">
        <v>8</v>
      </c>
      <c r="BQ47" s="26">
        <v>57</v>
      </c>
      <c r="BR47" s="26">
        <v>43</v>
      </c>
      <c r="BS47" s="26">
        <v>4</v>
      </c>
      <c r="BT47" s="26">
        <v>23</v>
      </c>
      <c r="BU47" s="26">
        <v>57</v>
      </c>
      <c r="BV47" s="26">
        <v>18</v>
      </c>
      <c r="BW47" s="26">
        <v>1</v>
      </c>
      <c r="BX47" s="26">
        <v>51</v>
      </c>
      <c r="BY47" s="26">
        <v>63</v>
      </c>
      <c r="BZ47" s="26">
        <v>10</v>
      </c>
      <c r="CA47" s="26">
        <v>18</v>
      </c>
      <c r="CB47" s="26">
        <v>49</v>
      </c>
      <c r="CC47" s="26">
        <v>15</v>
      </c>
      <c r="CD47" s="26">
        <v>23</v>
      </c>
      <c r="CE47" s="26">
        <v>18</v>
      </c>
      <c r="CF47" s="26">
        <v>53</v>
      </c>
      <c r="CG47" s="26">
        <v>80</v>
      </c>
      <c r="CH47" s="26">
        <v>24</v>
      </c>
      <c r="CI47" s="26">
        <v>20</v>
      </c>
      <c r="CJ47" s="26">
        <v>10</v>
      </c>
      <c r="CK47" s="26">
        <v>79</v>
      </c>
      <c r="CL47" s="26">
        <v>25</v>
      </c>
      <c r="CM47" s="26">
        <v>28</v>
      </c>
      <c r="CN47" s="26">
        <v>55</v>
      </c>
      <c r="CO47" s="26">
        <v>47</v>
      </c>
      <c r="CP47" s="26">
        <v>28</v>
      </c>
      <c r="CQ47" s="26">
        <v>2</v>
      </c>
      <c r="CR47" s="26">
        <v>19</v>
      </c>
      <c r="CS47" s="26">
        <v>31</v>
      </c>
      <c r="CT47" s="26">
        <v>10</v>
      </c>
      <c r="CU47" s="26">
        <v>20</v>
      </c>
      <c r="CV47" s="26">
        <v>64</v>
      </c>
      <c r="CW47" s="26">
        <v>9</v>
      </c>
      <c r="CX47" s="26">
        <v>77</v>
      </c>
      <c r="CY47" s="26">
        <v>12</v>
      </c>
      <c r="CZ47" s="26">
        <v>51</v>
      </c>
      <c r="DA47" s="26">
        <v>26</v>
      </c>
      <c r="DB47" s="26">
        <v>30</v>
      </c>
      <c r="DC47" s="26">
        <v>37</v>
      </c>
      <c r="DD47" s="26">
        <v>59</v>
      </c>
      <c r="DE47" s="26">
        <v>34</v>
      </c>
      <c r="DF47" s="26">
        <v>45</v>
      </c>
      <c r="DG47" s="26">
        <v>23</v>
      </c>
      <c r="DH47" s="26">
        <v>41</v>
      </c>
      <c r="DI47" s="26">
        <v>39</v>
      </c>
      <c r="DJ47" s="26">
        <v>28</v>
      </c>
      <c r="DK47" s="26">
        <v>63</v>
      </c>
      <c r="DL47" s="26">
        <v>54</v>
      </c>
      <c r="DM47" s="26">
        <v>67</v>
      </c>
      <c r="DN47" s="26">
        <v>34</v>
      </c>
      <c r="DO47" s="26">
        <v>50</v>
      </c>
      <c r="DP47" s="26">
        <v>1</v>
      </c>
      <c r="DQ47" s="26">
        <v>29</v>
      </c>
      <c r="DR47" s="26">
        <v>3</v>
      </c>
      <c r="DS47" s="26">
        <v>49</v>
      </c>
      <c r="DT47" s="26">
        <v>39</v>
      </c>
      <c r="DU47" s="26">
        <v>1</v>
      </c>
      <c r="DV47" s="26">
        <v>36</v>
      </c>
      <c r="DW47" s="26">
        <v>66</v>
      </c>
      <c r="DX47" s="26">
        <v>52</v>
      </c>
      <c r="DY47" s="26">
        <v>50</v>
      </c>
      <c r="DZ47" s="26">
        <v>1</v>
      </c>
      <c r="EA47" s="26">
        <v>27</v>
      </c>
      <c r="EB47" s="26">
        <v>40</v>
      </c>
      <c r="EC47" s="26">
        <v>1</v>
      </c>
      <c r="ED47" s="26">
        <v>1</v>
      </c>
      <c r="EE47" s="26">
        <v>38</v>
      </c>
      <c r="EF47" s="26">
        <v>81</v>
      </c>
      <c r="EG47" s="26">
        <v>56</v>
      </c>
      <c r="EH47" s="26">
        <v>47</v>
      </c>
      <c r="EI47" s="26">
        <v>49</v>
      </c>
      <c r="EJ47" s="26">
        <v>44</v>
      </c>
      <c r="EK47" s="26">
        <v>38</v>
      </c>
      <c r="EL47" s="26">
        <v>29</v>
      </c>
      <c r="EM47" s="26">
        <v>1</v>
      </c>
      <c r="EN47" s="26">
        <v>9</v>
      </c>
    </row>
    <row r="48" spans="1:144">
      <c r="A48" s="34" t="s">
        <v>232</v>
      </c>
      <c r="B48" s="34" t="s">
        <v>18</v>
      </c>
      <c r="C48" s="26">
        <v>35</v>
      </c>
      <c r="D48" s="26">
        <v>33</v>
      </c>
      <c r="E48" s="26">
        <v>70</v>
      </c>
      <c r="F48" s="26">
        <v>23</v>
      </c>
      <c r="G48" s="26">
        <v>37</v>
      </c>
      <c r="H48" s="26">
        <v>38</v>
      </c>
      <c r="I48" s="26">
        <v>38</v>
      </c>
      <c r="J48" s="26">
        <v>14</v>
      </c>
      <c r="K48" s="26">
        <v>3</v>
      </c>
      <c r="L48" s="26">
        <v>31</v>
      </c>
      <c r="M48" s="26">
        <v>35</v>
      </c>
      <c r="N48" s="26">
        <v>49</v>
      </c>
      <c r="O48" s="26">
        <v>68</v>
      </c>
      <c r="P48" s="26">
        <v>73</v>
      </c>
      <c r="Q48" s="26">
        <v>54</v>
      </c>
      <c r="R48" s="26">
        <v>34</v>
      </c>
      <c r="S48" s="26">
        <v>67</v>
      </c>
      <c r="T48" s="26">
        <v>39</v>
      </c>
      <c r="U48" s="26">
        <v>63</v>
      </c>
      <c r="V48" s="26">
        <v>28</v>
      </c>
      <c r="W48" s="26">
        <v>15</v>
      </c>
      <c r="X48" s="26">
        <v>34</v>
      </c>
      <c r="Y48" s="26">
        <v>37</v>
      </c>
      <c r="Z48" s="26">
        <v>34</v>
      </c>
      <c r="AA48" s="26">
        <v>77</v>
      </c>
      <c r="AB48" s="26">
        <v>25</v>
      </c>
      <c r="AC48" s="26">
        <v>33</v>
      </c>
      <c r="AD48" s="26">
        <v>42</v>
      </c>
      <c r="AE48" s="26">
        <v>17</v>
      </c>
      <c r="AF48" s="26">
        <v>25</v>
      </c>
      <c r="AG48" s="26">
        <v>54</v>
      </c>
      <c r="AH48" s="26">
        <v>50</v>
      </c>
      <c r="AI48" s="26">
        <v>32</v>
      </c>
      <c r="AJ48" s="26">
        <v>41</v>
      </c>
      <c r="AK48" s="26">
        <v>14</v>
      </c>
      <c r="AL48" s="26">
        <v>23</v>
      </c>
      <c r="AM48" s="26">
        <v>25</v>
      </c>
      <c r="AN48" s="26">
        <v>48</v>
      </c>
      <c r="AO48" s="26">
        <v>7</v>
      </c>
      <c r="AP48" s="26">
        <v>33</v>
      </c>
      <c r="AQ48" s="26">
        <v>27</v>
      </c>
      <c r="AR48" s="26">
        <v>7</v>
      </c>
      <c r="AS48" s="26">
        <v>1</v>
      </c>
      <c r="AT48" s="26">
        <v>32</v>
      </c>
      <c r="AU48" s="26">
        <v>68</v>
      </c>
      <c r="AV48" s="26">
        <v>1</v>
      </c>
      <c r="AW48" s="26">
        <v>1</v>
      </c>
      <c r="AX48" s="26">
        <v>1</v>
      </c>
      <c r="AY48" s="26">
        <v>31</v>
      </c>
      <c r="AZ48" s="26">
        <v>54</v>
      </c>
      <c r="BA48" s="26">
        <v>26</v>
      </c>
      <c r="BB48" s="26">
        <v>36</v>
      </c>
      <c r="BC48" s="26">
        <v>47</v>
      </c>
      <c r="BD48" s="26">
        <v>61</v>
      </c>
      <c r="BE48" s="26">
        <v>39</v>
      </c>
      <c r="BF48" s="26">
        <v>75</v>
      </c>
      <c r="BG48" s="26">
        <v>17</v>
      </c>
      <c r="BH48" s="26">
        <v>13</v>
      </c>
      <c r="BI48" s="26">
        <v>56</v>
      </c>
      <c r="BJ48" s="26">
        <v>42</v>
      </c>
      <c r="BK48" s="26">
        <v>46</v>
      </c>
      <c r="BL48" s="26">
        <v>41</v>
      </c>
      <c r="BM48" s="26">
        <v>73</v>
      </c>
      <c r="BN48" s="26">
        <v>34</v>
      </c>
      <c r="BO48" s="26">
        <v>72</v>
      </c>
      <c r="BP48" s="26">
        <v>41</v>
      </c>
      <c r="BQ48" s="26">
        <v>61</v>
      </c>
      <c r="BR48" s="26">
        <v>25</v>
      </c>
      <c r="BS48" s="26">
        <v>12</v>
      </c>
      <c r="BT48" s="26">
        <v>22</v>
      </c>
      <c r="BU48" s="26">
        <v>53</v>
      </c>
      <c r="BV48" s="26">
        <v>40</v>
      </c>
      <c r="BW48" s="26">
        <v>67</v>
      </c>
      <c r="BX48" s="26">
        <v>57</v>
      </c>
      <c r="BY48" s="26">
        <v>74</v>
      </c>
      <c r="BZ48" s="26">
        <v>49</v>
      </c>
      <c r="CA48" s="26">
        <v>37</v>
      </c>
      <c r="CB48" s="26">
        <v>77</v>
      </c>
      <c r="CC48" s="26">
        <v>20</v>
      </c>
      <c r="CD48" s="26">
        <v>20</v>
      </c>
      <c r="CE48" s="26">
        <v>38</v>
      </c>
      <c r="CF48" s="26">
        <v>19</v>
      </c>
      <c r="CG48" s="26">
        <v>79</v>
      </c>
      <c r="CH48" s="26">
        <v>31</v>
      </c>
      <c r="CI48" s="26">
        <v>36</v>
      </c>
      <c r="CJ48" s="26">
        <v>41</v>
      </c>
      <c r="CK48" s="26">
        <v>78</v>
      </c>
      <c r="CL48" s="26">
        <v>26</v>
      </c>
      <c r="CM48" s="26">
        <v>51</v>
      </c>
      <c r="CN48" s="26">
        <v>43</v>
      </c>
      <c r="CO48" s="26">
        <v>32</v>
      </c>
      <c r="CP48" s="26">
        <v>15</v>
      </c>
      <c r="CQ48" s="26">
        <v>19</v>
      </c>
      <c r="CR48" s="26">
        <v>16</v>
      </c>
      <c r="CS48" s="26">
        <v>39</v>
      </c>
      <c r="CT48" s="26">
        <v>9</v>
      </c>
      <c r="CU48" s="26">
        <v>53</v>
      </c>
      <c r="CV48" s="26">
        <v>59</v>
      </c>
      <c r="CW48" s="26">
        <v>28</v>
      </c>
      <c r="CX48" s="26">
        <v>63</v>
      </c>
      <c r="CY48" s="26">
        <v>32</v>
      </c>
      <c r="CZ48" s="26">
        <v>34</v>
      </c>
      <c r="DA48" s="26">
        <v>31</v>
      </c>
      <c r="DB48" s="26">
        <v>39</v>
      </c>
      <c r="DC48" s="26">
        <v>75</v>
      </c>
      <c r="DD48" s="26">
        <v>59</v>
      </c>
      <c r="DE48" s="26">
        <v>35</v>
      </c>
      <c r="DF48" s="26">
        <v>77</v>
      </c>
      <c r="DG48" s="26">
        <v>18</v>
      </c>
      <c r="DH48" s="26">
        <v>46</v>
      </c>
      <c r="DI48" s="26">
        <v>40</v>
      </c>
      <c r="DJ48" s="26">
        <v>18</v>
      </c>
      <c r="DK48" s="26">
        <v>38</v>
      </c>
      <c r="DL48" s="26">
        <v>61</v>
      </c>
      <c r="DM48" s="26">
        <v>50</v>
      </c>
      <c r="DN48" s="26">
        <v>17</v>
      </c>
      <c r="DO48" s="26">
        <v>41</v>
      </c>
      <c r="DP48" s="26">
        <v>41</v>
      </c>
      <c r="DQ48" s="26">
        <v>28</v>
      </c>
      <c r="DR48" s="26">
        <v>30</v>
      </c>
      <c r="DS48" s="26">
        <v>49</v>
      </c>
      <c r="DT48" s="26">
        <v>19</v>
      </c>
      <c r="DU48" s="26">
        <v>1</v>
      </c>
      <c r="DV48" s="26">
        <v>1</v>
      </c>
      <c r="DW48" s="26">
        <v>68</v>
      </c>
      <c r="DX48" s="26">
        <v>14</v>
      </c>
      <c r="DY48" s="26">
        <v>24</v>
      </c>
      <c r="DZ48" s="26">
        <v>28</v>
      </c>
      <c r="EA48" s="26">
        <v>24</v>
      </c>
      <c r="EB48" s="26">
        <v>60</v>
      </c>
      <c r="EC48" s="26">
        <v>32</v>
      </c>
      <c r="ED48" s="26">
        <v>32</v>
      </c>
      <c r="EE48" s="26">
        <v>34</v>
      </c>
      <c r="EF48" s="26">
        <v>35</v>
      </c>
      <c r="EG48" s="26">
        <v>52</v>
      </c>
      <c r="EH48" s="26">
        <v>31</v>
      </c>
      <c r="EI48" s="26">
        <v>24</v>
      </c>
      <c r="EJ48" s="26">
        <v>38</v>
      </c>
      <c r="EK48" s="26">
        <v>36</v>
      </c>
      <c r="EL48" s="26">
        <v>19</v>
      </c>
      <c r="EM48" s="26">
        <v>48</v>
      </c>
      <c r="EN48" s="26">
        <v>26</v>
      </c>
    </row>
    <row r="49" spans="1:144">
      <c r="A49" s="34" t="s">
        <v>242</v>
      </c>
      <c r="B49" s="34" t="s">
        <v>28</v>
      </c>
      <c r="C49" s="26">
        <v>2</v>
      </c>
      <c r="D49" s="26">
        <v>2</v>
      </c>
      <c r="E49" s="26">
        <v>3</v>
      </c>
      <c r="F49" s="26">
        <v>3</v>
      </c>
      <c r="G49" s="26">
        <v>35</v>
      </c>
      <c r="H49" s="26">
        <v>2</v>
      </c>
      <c r="I49" s="26">
        <v>4</v>
      </c>
      <c r="J49" s="26">
        <v>74</v>
      </c>
      <c r="K49" s="26">
        <v>4</v>
      </c>
      <c r="L49" s="26">
        <v>3</v>
      </c>
      <c r="M49" s="26">
        <v>3</v>
      </c>
      <c r="N49" s="26">
        <v>9</v>
      </c>
      <c r="O49" s="26">
        <v>10</v>
      </c>
      <c r="P49" s="26">
        <v>1</v>
      </c>
      <c r="Q49" s="26">
        <v>75</v>
      </c>
      <c r="R49" s="26">
        <v>31</v>
      </c>
      <c r="S49" s="26">
        <v>6</v>
      </c>
      <c r="T49" s="26">
        <v>41</v>
      </c>
      <c r="U49" s="26">
        <v>19</v>
      </c>
      <c r="V49" s="26">
        <v>4</v>
      </c>
      <c r="W49" s="26">
        <v>3</v>
      </c>
      <c r="X49" s="26">
        <v>56</v>
      </c>
      <c r="Y49" s="26">
        <v>35</v>
      </c>
      <c r="Z49" s="26">
        <v>5</v>
      </c>
      <c r="AA49" s="26">
        <v>6</v>
      </c>
      <c r="AB49" s="26">
        <v>6</v>
      </c>
      <c r="AC49" s="26">
        <v>38</v>
      </c>
      <c r="AD49" s="26">
        <v>10</v>
      </c>
      <c r="AE49" s="26">
        <v>28</v>
      </c>
      <c r="AF49" s="26">
        <v>14</v>
      </c>
      <c r="AG49" s="26">
        <v>14</v>
      </c>
      <c r="AH49" s="26">
        <v>1</v>
      </c>
      <c r="AI49" s="26">
        <v>57</v>
      </c>
      <c r="AJ49" s="26">
        <v>79</v>
      </c>
      <c r="AK49" s="26">
        <v>72</v>
      </c>
      <c r="AL49" s="26">
        <v>33</v>
      </c>
      <c r="AM49" s="26">
        <v>67</v>
      </c>
      <c r="AN49" s="26">
        <v>72</v>
      </c>
      <c r="AO49" s="26">
        <v>26</v>
      </c>
      <c r="AP49" s="26">
        <v>20</v>
      </c>
      <c r="AQ49" s="26">
        <v>4</v>
      </c>
      <c r="AR49" s="26">
        <v>31</v>
      </c>
      <c r="AS49" s="26">
        <v>1</v>
      </c>
      <c r="AT49" s="26">
        <v>5</v>
      </c>
      <c r="AU49" s="26">
        <v>4</v>
      </c>
      <c r="AV49" s="26">
        <v>1</v>
      </c>
      <c r="AW49" s="26">
        <v>1</v>
      </c>
      <c r="AX49" s="26">
        <v>1</v>
      </c>
      <c r="AY49" s="26">
        <v>6</v>
      </c>
      <c r="AZ49" s="26">
        <v>4</v>
      </c>
      <c r="BA49" s="26">
        <v>12</v>
      </c>
      <c r="BB49" s="26">
        <v>1</v>
      </c>
      <c r="BC49" s="26">
        <v>14</v>
      </c>
      <c r="BD49" s="26">
        <v>29</v>
      </c>
      <c r="BE49" s="26">
        <v>4</v>
      </c>
      <c r="BF49" s="26">
        <v>1</v>
      </c>
      <c r="BG49" s="26">
        <v>46</v>
      </c>
      <c r="BH49" s="26">
        <v>22</v>
      </c>
      <c r="BI49" s="26">
        <v>1</v>
      </c>
      <c r="BJ49" s="26">
        <v>1</v>
      </c>
      <c r="BK49" s="26">
        <v>1</v>
      </c>
      <c r="BL49" s="26">
        <v>1</v>
      </c>
      <c r="BM49" s="26">
        <v>10</v>
      </c>
      <c r="BN49" s="26">
        <v>9</v>
      </c>
      <c r="BO49" s="26">
        <v>43</v>
      </c>
      <c r="BP49" s="26">
        <v>72</v>
      </c>
      <c r="BQ49" s="26">
        <v>80</v>
      </c>
      <c r="BR49" s="26">
        <v>60</v>
      </c>
      <c r="BS49" s="26">
        <v>15</v>
      </c>
      <c r="BT49" s="26">
        <v>10</v>
      </c>
      <c r="BU49" s="26">
        <v>39</v>
      </c>
      <c r="BV49" s="26">
        <v>6</v>
      </c>
      <c r="BW49" s="26">
        <v>1</v>
      </c>
      <c r="BX49" s="26">
        <v>55</v>
      </c>
      <c r="BY49" s="26">
        <v>8</v>
      </c>
      <c r="BZ49" s="26">
        <v>33</v>
      </c>
      <c r="CA49" s="26">
        <v>53</v>
      </c>
      <c r="CB49" s="26">
        <v>60</v>
      </c>
      <c r="CC49" s="26">
        <v>36</v>
      </c>
      <c r="CD49" s="26">
        <v>39</v>
      </c>
      <c r="CE49" s="26">
        <v>29</v>
      </c>
      <c r="CF49" s="26">
        <v>67</v>
      </c>
      <c r="CG49" s="26">
        <v>39</v>
      </c>
      <c r="CH49" s="26">
        <v>21</v>
      </c>
      <c r="CI49" s="26">
        <v>34</v>
      </c>
      <c r="CJ49" s="26">
        <v>34</v>
      </c>
      <c r="CK49" s="26">
        <v>1</v>
      </c>
      <c r="CL49" s="26">
        <v>22</v>
      </c>
      <c r="CM49" s="26">
        <v>39</v>
      </c>
      <c r="CN49" s="26">
        <v>5</v>
      </c>
      <c r="CO49" s="26">
        <v>39</v>
      </c>
      <c r="CP49" s="26">
        <v>4</v>
      </c>
      <c r="CQ49" s="26">
        <v>12</v>
      </c>
      <c r="CR49" s="26">
        <v>7</v>
      </c>
      <c r="CS49" s="26">
        <v>4</v>
      </c>
      <c r="CT49" s="26">
        <v>36</v>
      </c>
      <c r="CU49" s="26">
        <v>26</v>
      </c>
      <c r="CV49" s="26">
        <v>76</v>
      </c>
      <c r="CW49" s="26">
        <v>54</v>
      </c>
      <c r="CX49" s="26">
        <v>12</v>
      </c>
      <c r="CY49" s="26">
        <v>50</v>
      </c>
      <c r="CZ49" s="26">
        <v>31</v>
      </c>
      <c r="DA49" s="26">
        <v>3</v>
      </c>
      <c r="DB49" s="26">
        <v>5</v>
      </c>
      <c r="DC49" s="26">
        <v>10</v>
      </c>
      <c r="DD49" s="26">
        <v>31</v>
      </c>
      <c r="DE49" s="26">
        <v>3</v>
      </c>
      <c r="DF49" s="26">
        <v>4</v>
      </c>
      <c r="DG49" s="26">
        <v>21</v>
      </c>
      <c r="DH49" s="26">
        <v>6</v>
      </c>
      <c r="DI49" s="26">
        <v>7</v>
      </c>
      <c r="DJ49" s="26">
        <v>8</v>
      </c>
      <c r="DK49" s="26">
        <v>48</v>
      </c>
      <c r="DL49" s="26">
        <v>72</v>
      </c>
      <c r="DM49" s="26">
        <v>26</v>
      </c>
      <c r="DN49" s="26">
        <v>26</v>
      </c>
      <c r="DO49" s="26">
        <v>16</v>
      </c>
      <c r="DP49" s="26">
        <v>29</v>
      </c>
      <c r="DQ49" s="26">
        <v>23</v>
      </c>
      <c r="DR49" s="26">
        <v>16</v>
      </c>
      <c r="DS49" s="26">
        <v>17</v>
      </c>
      <c r="DT49" s="26">
        <v>44</v>
      </c>
      <c r="DU49" s="26">
        <v>30</v>
      </c>
      <c r="DV49" s="26">
        <v>52</v>
      </c>
      <c r="DW49" s="26">
        <v>8</v>
      </c>
      <c r="DX49" s="26">
        <v>40</v>
      </c>
      <c r="DY49" s="26">
        <v>12</v>
      </c>
      <c r="DZ49" s="26">
        <v>1</v>
      </c>
      <c r="EA49" s="26">
        <v>14</v>
      </c>
      <c r="EB49" s="26">
        <v>68</v>
      </c>
      <c r="EC49" s="26">
        <v>1</v>
      </c>
      <c r="ED49" s="26">
        <v>1</v>
      </c>
      <c r="EE49" s="26">
        <v>25</v>
      </c>
      <c r="EF49" s="26">
        <v>25</v>
      </c>
      <c r="EG49" s="26">
        <v>8</v>
      </c>
      <c r="EH49" s="26">
        <v>5</v>
      </c>
      <c r="EI49" s="26">
        <v>33</v>
      </c>
      <c r="EJ49" s="26">
        <v>3</v>
      </c>
      <c r="EK49" s="26">
        <v>4</v>
      </c>
      <c r="EL49" s="26">
        <v>4</v>
      </c>
      <c r="EM49" s="26">
        <v>8</v>
      </c>
      <c r="EN49" s="26">
        <v>14</v>
      </c>
    </row>
    <row r="50" spans="1:144">
      <c r="A50" s="34" t="s">
        <v>220</v>
      </c>
      <c r="B50" s="34" t="s">
        <v>8</v>
      </c>
      <c r="C50" s="26">
        <v>16</v>
      </c>
      <c r="D50" s="26">
        <v>20</v>
      </c>
      <c r="E50" s="26">
        <v>29</v>
      </c>
      <c r="F50" s="26">
        <v>6</v>
      </c>
      <c r="G50" s="26">
        <v>19</v>
      </c>
      <c r="H50" s="26">
        <v>9</v>
      </c>
      <c r="I50" s="26">
        <v>42</v>
      </c>
      <c r="J50" s="26">
        <v>43</v>
      </c>
      <c r="K50" s="26">
        <v>31</v>
      </c>
      <c r="L50" s="26">
        <v>35</v>
      </c>
      <c r="M50" s="26">
        <v>26</v>
      </c>
      <c r="N50" s="26">
        <v>50</v>
      </c>
      <c r="O50" s="26">
        <v>4</v>
      </c>
      <c r="P50" s="26">
        <v>47</v>
      </c>
      <c r="Q50" s="26">
        <v>7</v>
      </c>
      <c r="R50" s="26">
        <v>4</v>
      </c>
      <c r="S50" s="26">
        <v>59</v>
      </c>
      <c r="T50" s="26">
        <v>62</v>
      </c>
      <c r="U50" s="26">
        <v>48</v>
      </c>
      <c r="V50" s="26">
        <v>39</v>
      </c>
      <c r="W50" s="26">
        <v>1</v>
      </c>
      <c r="X50" s="26">
        <v>8</v>
      </c>
      <c r="Y50" s="26">
        <v>19</v>
      </c>
      <c r="Z50" s="26">
        <v>6</v>
      </c>
      <c r="AA50" s="26">
        <v>63</v>
      </c>
      <c r="AB50" s="26">
        <v>10</v>
      </c>
      <c r="AC50" s="26">
        <v>22</v>
      </c>
      <c r="AD50" s="26">
        <v>9</v>
      </c>
      <c r="AE50" s="26">
        <v>36</v>
      </c>
      <c r="AF50" s="26">
        <v>39</v>
      </c>
      <c r="AG50" s="26">
        <v>58</v>
      </c>
      <c r="AH50" s="26">
        <v>36</v>
      </c>
      <c r="AI50" s="26">
        <v>39</v>
      </c>
      <c r="AJ50" s="26">
        <v>50</v>
      </c>
      <c r="AK50" s="26">
        <v>36</v>
      </c>
      <c r="AL50" s="26">
        <v>26</v>
      </c>
      <c r="AM50" s="26">
        <v>62</v>
      </c>
      <c r="AN50" s="26">
        <v>45</v>
      </c>
      <c r="AO50" s="26">
        <v>10</v>
      </c>
      <c r="AP50" s="26">
        <v>6</v>
      </c>
      <c r="AQ50" s="26">
        <v>40</v>
      </c>
      <c r="AR50" s="26">
        <v>58</v>
      </c>
      <c r="AS50" s="26">
        <v>30</v>
      </c>
      <c r="AT50" s="26">
        <v>30</v>
      </c>
      <c r="AU50" s="26">
        <v>45</v>
      </c>
      <c r="AV50" s="26">
        <v>37</v>
      </c>
      <c r="AW50" s="26">
        <v>1</v>
      </c>
      <c r="AX50" s="26">
        <v>1</v>
      </c>
      <c r="AY50" s="26">
        <v>55</v>
      </c>
      <c r="AZ50" s="26">
        <v>41</v>
      </c>
      <c r="BA50" s="26">
        <v>5</v>
      </c>
      <c r="BB50" s="26">
        <v>38</v>
      </c>
      <c r="BC50" s="26">
        <v>64</v>
      </c>
      <c r="BD50" s="26">
        <v>75</v>
      </c>
      <c r="BE50" s="26">
        <v>23</v>
      </c>
      <c r="BF50" s="26">
        <v>45</v>
      </c>
      <c r="BG50" s="26">
        <v>6</v>
      </c>
      <c r="BH50" s="26">
        <v>6</v>
      </c>
      <c r="BI50" s="26">
        <v>1</v>
      </c>
      <c r="BJ50" s="26">
        <v>8</v>
      </c>
      <c r="BK50" s="26">
        <v>26</v>
      </c>
      <c r="BL50" s="26">
        <v>41</v>
      </c>
      <c r="BM50" s="26">
        <v>27</v>
      </c>
      <c r="BN50" s="26">
        <v>10</v>
      </c>
      <c r="BO50" s="26">
        <v>45</v>
      </c>
      <c r="BP50" s="26">
        <v>2</v>
      </c>
      <c r="BQ50" s="26">
        <v>53</v>
      </c>
      <c r="BR50" s="26">
        <v>13</v>
      </c>
      <c r="BS50" s="26">
        <v>33</v>
      </c>
      <c r="BT50" s="26">
        <v>9</v>
      </c>
      <c r="BU50" s="26">
        <v>6</v>
      </c>
      <c r="BV50" s="26">
        <v>9</v>
      </c>
      <c r="BW50" s="26">
        <v>64</v>
      </c>
      <c r="BX50" s="26">
        <v>1</v>
      </c>
      <c r="BY50" s="26">
        <v>32</v>
      </c>
      <c r="BZ50" s="26">
        <v>62</v>
      </c>
      <c r="CA50" s="26">
        <v>61</v>
      </c>
      <c r="CB50" s="26">
        <v>71</v>
      </c>
      <c r="CC50" s="26">
        <v>37</v>
      </c>
      <c r="CD50" s="26">
        <v>60</v>
      </c>
      <c r="CE50" s="26">
        <v>34</v>
      </c>
      <c r="CF50" s="26">
        <v>57</v>
      </c>
      <c r="CG50" s="26">
        <v>50</v>
      </c>
      <c r="CH50" s="26">
        <v>18</v>
      </c>
      <c r="CI50" s="26">
        <v>25</v>
      </c>
      <c r="CJ50" s="26">
        <v>48</v>
      </c>
      <c r="CK50" s="26">
        <v>57</v>
      </c>
      <c r="CL50" s="26">
        <v>38</v>
      </c>
      <c r="CM50" s="26">
        <v>70</v>
      </c>
      <c r="CN50" s="26">
        <v>26</v>
      </c>
      <c r="CO50" s="26">
        <v>49</v>
      </c>
      <c r="CP50" s="26">
        <v>37</v>
      </c>
      <c r="CQ50" s="26">
        <v>5</v>
      </c>
      <c r="CR50" s="26">
        <v>4</v>
      </c>
      <c r="CS50" s="26">
        <v>1</v>
      </c>
      <c r="CT50" s="26">
        <v>19</v>
      </c>
      <c r="CU50" s="26">
        <v>20</v>
      </c>
      <c r="CV50" s="26">
        <v>32</v>
      </c>
      <c r="CW50" s="26">
        <v>38</v>
      </c>
      <c r="CX50" s="26">
        <v>51</v>
      </c>
      <c r="CY50" s="26">
        <v>33</v>
      </c>
      <c r="CZ50" s="26">
        <v>18</v>
      </c>
      <c r="DA50" s="26">
        <v>7</v>
      </c>
      <c r="DB50" s="26">
        <v>7</v>
      </c>
      <c r="DC50" s="26">
        <v>51</v>
      </c>
      <c r="DD50" s="26">
        <v>59</v>
      </c>
      <c r="DE50" s="26">
        <v>35</v>
      </c>
      <c r="DF50" s="26">
        <v>59</v>
      </c>
      <c r="DG50" s="26">
        <v>22</v>
      </c>
      <c r="DH50" s="26">
        <v>8</v>
      </c>
      <c r="DI50" s="26">
        <v>13</v>
      </c>
      <c r="DJ50" s="26">
        <v>9</v>
      </c>
      <c r="DK50" s="26">
        <v>29</v>
      </c>
      <c r="DL50" s="26">
        <v>30</v>
      </c>
      <c r="DM50" s="26">
        <v>28</v>
      </c>
      <c r="DN50" s="26">
        <v>35</v>
      </c>
      <c r="DO50" s="26">
        <v>34</v>
      </c>
      <c r="DP50" s="26">
        <v>22</v>
      </c>
      <c r="DQ50" s="26">
        <v>1</v>
      </c>
      <c r="DR50" s="26">
        <v>31</v>
      </c>
      <c r="DS50" s="26">
        <v>10</v>
      </c>
      <c r="DT50" s="26">
        <v>41</v>
      </c>
      <c r="DU50" s="26">
        <v>49</v>
      </c>
      <c r="DV50" s="26">
        <v>51</v>
      </c>
      <c r="DW50" s="26">
        <v>23</v>
      </c>
      <c r="DX50" s="26">
        <v>36</v>
      </c>
      <c r="DY50" s="26">
        <v>27</v>
      </c>
      <c r="DZ50" s="26">
        <v>37</v>
      </c>
      <c r="EA50" s="26">
        <v>39</v>
      </c>
      <c r="EB50" s="26">
        <v>56</v>
      </c>
      <c r="EC50" s="26">
        <v>38</v>
      </c>
      <c r="ED50" s="26">
        <v>39</v>
      </c>
      <c r="EE50" s="26">
        <v>21</v>
      </c>
      <c r="EF50" s="26">
        <v>43</v>
      </c>
      <c r="EG50" s="26">
        <v>63</v>
      </c>
      <c r="EH50" s="26">
        <v>48</v>
      </c>
      <c r="EI50" s="26">
        <v>49</v>
      </c>
      <c r="EJ50" s="26">
        <v>54</v>
      </c>
      <c r="EK50" s="26">
        <v>35</v>
      </c>
      <c r="EL50" s="26">
        <v>73</v>
      </c>
      <c r="EM50" s="26">
        <v>18</v>
      </c>
      <c r="EN50" s="26">
        <v>62</v>
      </c>
    </row>
    <row r="51" spans="1:144">
      <c r="A51" s="34" t="s">
        <v>280</v>
      </c>
      <c r="B51" s="34" t="s">
        <v>68</v>
      </c>
      <c r="C51" s="26">
        <v>12</v>
      </c>
      <c r="D51" s="26">
        <v>31</v>
      </c>
      <c r="E51" s="26">
        <v>13</v>
      </c>
      <c r="F51" s="26">
        <v>31</v>
      </c>
      <c r="G51" s="26">
        <v>9</v>
      </c>
      <c r="H51" s="26">
        <v>4</v>
      </c>
      <c r="I51" s="26">
        <v>22</v>
      </c>
      <c r="J51" s="26">
        <v>52</v>
      </c>
      <c r="K51" s="26">
        <v>21</v>
      </c>
      <c r="L51" s="26">
        <v>47</v>
      </c>
      <c r="M51" s="26">
        <v>64</v>
      </c>
      <c r="N51" s="26">
        <v>13</v>
      </c>
      <c r="O51" s="26">
        <v>23</v>
      </c>
      <c r="P51" s="26">
        <v>9</v>
      </c>
      <c r="Q51" s="26">
        <v>70</v>
      </c>
      <c r="R51" s="26">
        <v>18</v>
      </c>
      <c r="S51" s="26">
        <v>28</v>
      </c>
      <c r="T51" s="26">
        <v>67</v>
      </c>
      <c r="U51" s="26">
        <v>70</v>
      </c>
      <c r="V51" s="26">
        <v>31</v>
      </c>
      <c r="W51" s="26">
        <v>11</v>
      </c>
      <c r="X51" s="26">
        <v>29</v>
      </c>
      <c r="Y51" s="26">
        <v>9</v>
      </c>
      <c r="Z51" s="26">
        <v>2</v>
      </c>
      <c r="AA51" s="26">
        <v>54</v>
      </c>
      <c r="AB51" s="26">
        <v>4</v>
      </c>
      <c r="AC51" s="26">
        <v>24</v>
      </c>
      <c r="AD51" s="26">
        <v>6</v>
      </c>
      <c r="AE51" s="26">
        <v>12</v>
      </c>
      <c r="AF51" s="26">
        <v>15</v>
      </c>
      <c r="AG51" s="26">
        <v>34</v>
      </c>
      <c r="AH51" s="26">
        <v>22</v>
      </c>
      <c r="AI51" s="26">
        <v>31</v>
      </c>
      <c r="AJ51" s="26">
        <v>61</v>
      </c>
      <c r="AK51" s="26">
        <v>28</v>
      </c>
      <c r="AL51" s="26">
        <v>29</v>
      </c>
      <c r="AM51" s="26">
        <v>72</v>
      </c>
      <c r="AN51" s="26">
        <v>60</v>
      </c>
      <c r="AO51" s="26">
        <v>11</v>
      </c>
      <c r="AP51" s="26">
        <v>8</v>
      </c>
      <c r="AQ51" s="26">
        <v>24</v>
      </c>
      <c r="AR51" s="26">
        <v>41</v>
      </c>
      <c r="AS51" s="26">
        <v>30</v>
      </c>
      <c r="AT51" s="26">
        <v>47</v>
      </c>
      <c r="AU51" s="26">
        <v>45</v>
      </c>
      <c r="AV51" s="26">
        <v>37</v>
      </c>
      <c r="AW51" s="26">
        <v>1</v>
      </c>
      <c r="AX51" s="26">
        <v>1</v>
      </c>
      <c r="AY51" s="26">
        <v>53</v>
      </c>
      <c r="AZ51" s="26">
        <v>71</v>
      </c>
      <c r="BA51" s="26">
        <v>75</v>
      </c>
      <c r="BB51" s="26">
        <v>38</v>
      </c>
      <c r="BC51" s="26">
        <v>13</v>
      </c>
      <c r="BD51" s="26">
        <v>45</v>
      </c>
      <c r="BE51" s="26">
        <v>12</v>
      </c>
      <c r="BF51" s="26">
        <v>1</v>
      </c>
      <c r="BG51" s="26">
        <v>60</v>
      </c>
      <c r="BH51" s="26">
        <v>36</v>
      </c>
      <c r="BI51" s="26">
        <v>1</v>
      </c>
      <c r="BJ51" s="26">
        <v>28</v>
      </c>
      <c r="BK51" s="26">
        <v>14</v>
      </c>
      <c r="BL51" s="26">
        <v>1</v>
      </c>
      <c r="BM51" s="26">
        <v>8</v>
      </c>
      <c r="BN51" s="26">
        <v>10</v>
      </c>
      <c r="BO51" s="26">
        <v>54</v>
      </c>
      <c r="BP51" s="26">
        <v>54</v>
      </c>
      <c r="BQ51" s="26">
        <v>79</v>
      </c>
      <c r="BR51" s="26">
        <v>41</v>
      </c>
      <c r="BS51" s="26">
        <v>19</v>
      </c>
      <c r="BT51" s="26">
        <v>29</v>
      </c>
      <c r="BU51" s="26">
        <v>26</v>
      </c>
      <c r="BV51" s="26">
        <v>11</v>
      </c>
      <c r="BW51" s="26">
        <v>52</v>
      </c>
      <c r="BX51" s="26">
        <v>1</v>
      </c>
      <c r="BY51" s="26">
        <v>44</v>
      </c>
      <c r="BZ51" s="26">
        <v>46</v>
      </c>
      <c r="CA51" s="26">
        <v>39</v>
      </c>
      <c r="CB51" s="26">
        <v>80</v>
      </c>
      <c r="CC51" s="26">
        <v>43</v>
      </c>
      <c r="CD51" s="26">
        <v>72</v>
      </c>
      <c r="CE51" s="26">
        <v>65</v>
      </c>
      <c r="CF51" s="26">
        <v>72</v>
      </c>
      <c r="CG51" s="26">
        <v>74</v>
      </c>
      <c r="CH51" s="26">
        <v>54</v>
      </c>
      <c r="CI51" s="26">
        <v>63</v>
      </c>
      <c r="CJ51" s="26">
        <v>58</v>
      </c>
      <c r="CK51" s="26">
        <v>64</v>
      </c>
      <c r="CL51" s="26">
        <v>79</v>
      </c>
      <c r="CM51" s="26">
        <v>41</v>
      </c>
      <c r="CN51" s="26">
        <v>21</v>
      </c>
      <c r="CO51" s="26">
        <v>61</v>
      </c>
      <c r="CP51" s="26">
        <v>20</v>
      </c>
      <c r="CQ51" s="26">
        <v>56</v>
      </c>
      <c r="CR51" s="26">
        <v>11</v>
      </c>
      <c r="CS51" s="26">
        <v>6</v>
      </c>
      <c r="CT51" s="26">
        <v>24</v>
      </c>
      <c r="CU51" s="26">
        <v>12</v>
      </c>
      <c r="CV51" s="26">
        <v>60</v>
      </c>
      <c r="CW51" s="26">
        <v>73</v>
      </c>
      <c r="CX51" s="26">
        <v>32</v>
      </c>
      <c r="CY51" s="26">
        <v>35</v>
      </c>
      <c r="CZ51" s="26">
        <v>5</v>
      </c>
      <c r="DA51" s="26">
        <v>2</v>
      </c>
      <c r="DB51" s="26">
        <v>4</v>
      </c>
      <c r="DC51" s="26">
        <v>49</v>
      </c>
      <c r="DD51" s="26">
        <v>54</v>
      </c>
      <c r="DE51" s="26">
        <v>35</v>
      </c>
      <c r="DF51" s="26">
        <v>46</v>
      </c>
      <c r="DG51" s="26">
        <v>10</v>
      </c>
      <c r="DH51" s="26">
        <v>5</v>
      </c>
      <c r="DI51" s="26">
        <v>5</v>
      </c>
      <c r="DJ51" s="26">
        <v>7</v>
      </c>
      <c r="DK51" s="26">
        <v>32</v>
      </c>
      <c r="DL51" s="26">
        <v>53</v>
      </c>
      <c r="DM51" s="26">
        <v>41</v>
      </c>
      <c r="DN51" s="26">
        <v>18</v>
      </c>
      <c r="DO51" s="26">
        <v>9</v>
      </c>
      <c r="DP51" s="26">
        <v>19</v>
      </c>
      <c r="DQ51" s="26">
        <v>13</v>
      </c>
      <c r="DR51" s="26">
        <v>23</v>
      </c>
      <c r="DS51" s="26">
        <v>16</v>
      </c>
      <c r="DT51" s="26">
        <v>12</v>
      </c>
      <c r="DU51" s="26">
        <v>1</v>
      </c>
      <c r="DV51" s="26">
        <v>48</v>
      </c>
      <c r="DW51" s="26">
        <v>4</v>
      </c>
      <c r="DX51" s="26">
        <v>21</v>
      </c>
      <c r="DY51" s="26">
        <v>12</v>
      </c>
      <c r="DZ51" s="26">
        <v>1</v>
      </c>
      <c r="EA51" s="26">
        <v>15</v>
      </c>
      <c r="EB51" s="26">
        <v>68</v>
      </c>
      <c r="EC51" s="26">
        <v>1</v>
      </c>
      <c r="ED51" s="26">
        <v>1</v>
      </c>
      <c r="EE51" s="26">
        <v>13</v>
      </c>
      <c r="EF51" s="26">
        <v>59</v>
      </c>
      <c r="EG51" s="26">
        <v>38</v>
      </c>
      <c r="EH51" s="26">
        <v>21</v>
      </c>
      <c r="EI51" s="26">
        <v>22</v>
      </c>
      <c r="EJ51" s="26">
        <v>23</v>
      </c>
      <c r="EK51" s="26">
        <v>32</v>
      </c>
      <c r="EL51" s="26">
        <v>22</v>
      </c>
      <c r="EM51" s="26">
        <v>16</v>
      </c>
      <c r="EN51" s="26">
        <v>25</v>
      </c>
    </row>
    <row r="52" spans="1:144">
      <c r="A52" s="34" t="s">
        <v>278</v>
      </c>
      <c r="B52" s="34" t="s">
        <v>94</v>
      </c>
      <c r="C52" s="26">
        <v>34</v>
      </c>
      <c r="D52" s="26">
        <v>41</v>
      </c>
      <c r="E52" s="26">
        <v>12</v>
      </c>
      <c r="F52" s="26">
        <v>34</v>
      </c>
      <c r="G52" s="26">
        <v>54</v>
      </c>
      <c r="H52" s="26">
        <v>37</v>
      </c>
      <c r="I52" s="26">
        <v>46</v>
      </c>
      <c r="J52" s="26">
        <v>49</v>
      </c>
      <c r="K52" s="26">
        <v>7</v>
      </c>
      <c r="L52" s="26">
        <v>46</v>
      </c>
      <c r="M52" s="26">
        <v>47</v>
      </c>
      <c r="N52" s="26">
        <v>58</v>
      </c>
      <c r="O52" s="26">
        <v>55</v>
      </c>
      <c r="P52" s="26">
        <v>17</v>
      </c>
      <c r="Q52" s="26">
        <v>12</v>
      </c>
      <c r="R52" s="26">
        <v>42</v>
      </c>
      <c r="S52" s="26">
        <v>16</v>
      </c>
      <c r="T52" s="26">
        <v>51</v>
      </c>
      <c r="U52" s="26">
        <v>66</v>
      </c>
      <c r="V52" s="26">
        <v>63</v>
      </c>
      <c r="W52" s="26">
        <v>13</v>
      </c>
      <c r="X52" s="26">
        <v>23</v>
      </c>
      <c r="Y52" s="26">
        <v>54</v>
      </c>
      <c r="Z52" s="26">
        <v>20</v>
      </c>
      <c r="AA52" s="26">
        <v>77</v>
      </c>
      <c r="AB52" s="26">
        <v>41</v>
      </c>
      <c r="AC52" s="26">
        <v>72</v>
      </c>
      <c r="AD52" s="26">
        <v>23</v>
      </c>
      <c r="AE52" s="26">
        <v>25</v>
      </c>
      <c r="AF52" s="26">
        <v>36</v>
      </c>
      <c r="AG52" s="26">
        <v>60</v>
      </c>
      <c r="AH52" s="26">
        <v>47</v>
      </c>
      <c r="AI52" s="26">
        <v>43</v>
      </c>
      <c r="AJ52" s="26">
        <v>49</v>
      </c>
      <c r="AK52" s="26">
        <v>12</v>
      </c>
      <c r="AL52" s="26">
        <v>36</v>
      </c>
      <c r="AM52" s="26">
        <v>80</v>
      </c>
      <c r="AN52" s="26">
        <v>15</v>
      </c>
      <c r="AO52" s="26">
        <v>23</v>
      </c>
      <c r="AP52" s="26">
        <v>31</v>
      </c>
      <c r="AQ52" s="26">
        <v>18</v>
      </c>
      <c r="AR52" s="26">
        <v>21</v>
      </c>
      <c r="AS52" s="26">
        <v>1</v>
      </c>
      <c r="AT52" s="26">
        <v>71</v>
      </c>
      <c r="AU52" s="26">
        <v>23</v>
      </c>
      <c r="AV52" s="26">
        <v>37</v>
      </c>
      <c r="AW52" s="26">
        <v>1</v>
      </c>
      <c r="AX52" s="26">
        <v>1</v>
      </c>
      <c r="AY52" s="26">
        <v>61</v>
      </c>
      <c r="AZ52" s="26">
        <v>56</v>
      </c>
      <c r="BA52" s="26">
        <v>31</v>
      </c>
      <c r="BB52" s="26">
        <v>38</v>
      </c>
      <c r="BC52" s="26">
        <v>66</v>
      </c>
      <c r="BD52" s="26">
        <v>77</v>
      </c>
      <c r="BE52" s="26">
        <v>28</v>
      </c>
      <c r="BF52" s="26">
        <v>31</v>
      </c>
      <c r="BG52" s="26">
        <v>13</v>
      </c>
      <c r="BH52" s="26">
        <v>33</v>
      </c>
      <c r="BI52" s="26">
        <v>56</v>
      </c>
      <c r="BJ52" s="26">
        <v>17</v>
      </c>
      <c r="BK52" s="26">
        <v>3</v>
      </c>
      <c r="BL52" s="26">
        <v>41</v>
      </c>
      <c r="BM52" s="26">
        <v>11</v>
      </c>
      <c r="BN52" s="26">
        <v>6</v>
      </c>
      <c r="BO52" s="26">
        <v>39</v>
      </c>
      <c r="BP52" s="26">
        <v>15</v>
      </c>
      <c r="BQ52" s="26">
        <v>51</v>
      </c>
      <c r="BR52" s="26">
        <v>76</v>
      </c>
      <c r="BS52" s="26">
        <v>1</v>
      </c>
      <c r="BT52" s="26">
        <v>3</v>
      </c>
      <c r="BU52" s="26">
        <v>2</v>
      </c>
      <c r="BV52" s="26">
        <v>19</v>
      </c>
      <c r="BW52" s="26">
        <v>1</v>
      </c>
      <c r="BX52" s="26">
        <v>1</v>
      </c>
      <c r="BY52" s="26">
        <v>20</v>
      </c>
      <c r="BZ52" s="26">
        <v>42</v>
      </c>
      <c r="CA52" s="26">
        <v>24</v>
      </c>
      <c r="CB52" s="26">
        <v>74</v>
      </c>
      <c r="CC52" s="26">
        <v>19</v>
      </c>
      <c r="CD52" s="26">
        <v>64</v>
      </c>
      <c r="CE52" s="26">
        <v>52</v>
      </c>
      <c r="CF52" s="26">
        <v>80</v>
      </c>
      <c r="CG52" s="26">
        <v>58</v>
      </c>
      <c r="CH52" s="26">
        <v>34</v>
      </c>
      <c r="CI52" s="26">
        <v>65</v>
      </c>
      <c r="CJ52" s="26">
        <v>64</v>
      </c>
      <c r="CK52" s="26">
        <v>59</v>
      </c>
      <c r="CL52" s="26">
        <v>27</v>
      </c>
      <c r="CM52" s="26">
        <v>24</v>
      </c>
      <c r="CN52" s="26">
        <v>42</v>
      </c>
      <c r="CO52" s="26">
        <v>56</v>
      </c>
      <c r="CP52" s="26">
        <v>53</v>
      </c>
      <c r="CQ52" s="26">
        <v>44</v>
      </c>
      <c r="CR52" s="26">
        <v>13</v>
      </c>
      <c r="CS52" s="26">
        <v>17</v>
      </c>
      <c r="CT52" s="26">
        <v>22</v>
      </c>
      <c r="CU52" s="26">
        <v>23</v>
      </c>
      <c r="CV52" s="26">
        <v>63</v>
      </c>
      <c r="CW52" s="26">
        <v>16</v>
      </c>
      <c r="CX52" s="26">
        <v>29</v>
      </c>
      <c r="CY52" s="26">
        <v>75</v>
      </c>
      <c r="CZ52" s="26">
        <v>21</v>
      </c>
      <c r="DA52" s="26">
        <v>14</v>
      </c>
      <c r="DB52" s="26">
        <v>18</v>
      </c>
      <c r="DC52" s="26">
        <v>75</v>
      </c>
      <c r="DD52" s="26">
        <v>59</v>
      </c>
      <c r="DE52" s="26">
        <v>35</v>
      </c>
      <c r="DF52" s="26">
        <v>77</v>
      </c>
      <c r="DG52" s="26">
        <v>55</v>
      </c>
      <c r="DH52" s="26">
        <v>27</v>
      </c>
      <c r="DI52" s="26">
        <v>52</v>
      </c>
      <c r="DJ52" s="26">
        <v>26</v>
      </c>
      <c r="DK52" s="26">
        <v>58</v>
      </c>
      <c r="DL52" s="26">
        <v>80</v>
      </c>
      <c r="DM52" s="26">
        <v>15</v>
      </c>
      <c r="DN52" s="26">
        <v>75</v>
      </c>
      <c r="DO52" s="26">
        <v>17</v>
      </c>
      <c r="DP52" s="26">
        <v>38</v>
      </c>
      <c r="DQ52" s="26">
        <v>31</v>
      </c>
      <c r="DR52" s="26">
        <v>18</v>
      </c>
      <c r="DS52" s="26">
        <v>31</v>
      </c>
      <c r="DT52" s="26">
        <v>22</v>
      </c>
      <c r="DU52" s="26">
        <v>1</v>
      </c>
      <c r="DV52" s="26">
        <v>29</v>
      </c>
      <c r="DW52" s="26">
        <v>70</v>
      </c>
      <c r="DX52" s="26">
        <v>16</v>
      </c>
      <c r="DY52" s="26">
        <v>35</v>
      </c>
      <c r="DZ52" s="26">
        <v>37</v>
      </c>
      <c r="EA52" s="26">
        <v>38</v>
      </c>
      <c r="EB52" s="26">
        <v>41</v>
      </c>
      <c r="EC52" s="26">
        <v>36</v>
      </c>
      <c r="ED52" s="26">
        <v>36</v>
      </c>
      <c r="EE52" s="26">
        <v>22</v>
      </c>
      <c r="EF52" s="26">
        <v>42</v>
      </c>
      <c r="EG52" s="26">
        <v>76</v>
      </c>
      <c r="EH52" s="26">
        <v>53</v>
      </c>
      <c r="EI52" s="26">
        <v>23</v>
      </c>
      <c r="EJ52" s="26">
        <v>65</v>
      </c>
      <c r="EK52" s="26">
        <v>39</v>
      </c>
      <c r="EL52" s="26">
        <v>56</v>
      </c>
      <c r="EM52" s="26">
        <v>34</v>
      </c>
      <c r="EN52" s="26">
        <v>65</v>
      </c>
    </row>
    <row r="53" spans="1:144">
      <c r="A53" s="34" t="s">
        <v>275</v>
      </c>
      <c r="B53" s="34" t="s">
        <v>63</v>
      </c>
      <c r="C53" s="26">
        <v>20</v>
      </c>
      <c r="D53" s="26">
        <v>13</v>
      </c>
      <c r="E53" s="26">
        <v>16</v>
      </c>
      <c r="F53" s="26">
        <v>47</v>
      </c>
      <c r="G53" s="26">
        <v>49</v>
      </c>
      <c r="H53" s="26">
        <v>13</v>
      </c>
      <c r="I53" s="26">
        <v>26</v>
      </c>
      <c r="J53" s="26">
        <v>54</v>
      </c>
      <c r="K53" s="26">
        <v>13</v>
      </c>
      <c r="L53" s="26">
        <v>8</v>
      </c>
      <c r="M53" s="26">
        <v>30</v>
      </c>
      <c r="N53" s="26">
        <v>32</v>
      </c>
      <c r="O53" s="26">
        <v>15</v>
      </c>
      <c r="P53" s="26">
        <v>39</v>
      </c>
      <c r="Q53" s="26">
        <v>5</v>
      </c>
      <c r="R53" s="26">
        <v>6</v>
      </c>
      <c r="S53" s="26">
        <v>31</v>
      </c>
      <c r="T53" s="26">
        <v>36</v>
      </c>
      <c r="U53" s="26">
        <v>64</v>
      </c>
      <c r="V53" s="26">
        <v>25</v>
      </c>
      <c r="W53" s="26">
        <v>52</v>
      </c>
      <c r="X53" s="26">
        <v>61</v>
      </c>
      <c r="Y53" s="26">
        <v>49</v>
      </c>
      <c r="Z53" s="26">
        <v>14</v>
      </c>
      <c r="AA53" s="26">
        <v>77</v>
      </c>
      <c r="AB53" s="26">
        <v>14</v>
      </c>
      <c r="AC53" s="26">
        <v>58</v>
      </c>
      <c r="AD53" s="26">
        <v>14</v>
      </c>
      <c r="AE53" s="26">
        <v>2</v>
      </c>
      <c r="AF53" s="26">
        <v>34</v>
      </c>
      <c r="AG53" s="26">
        <v>25</v>
      </c>
      <c r="AH53" s="26">
        <v>16</v>
      </c>
      <c r="AI53" s="26">
        <v>44</v>
      </c>
      <c r="AJ53" s="26">
        <v>53</v>
      </c>
      <c r="AK53" s="26">
        <v>39</v>
      </c>
      <c r="AL53" s="26">
        <v>32</v>
      </c>
      <c r="AM53" s="26">
        <v>75</v>
      </c>
      <c r="AN53" s="26">
        <v>32</v>
      </c>
      <c r="AO53" s="26">
        <v>37</v>
      </c>
      <c r="AP53" s="26">
        <v>2</v>
      </c>
      <c r="AQ53" s="26">
        <v>7</v>
      </c>
      <c r="AR53" s="26">
        <v>15</v>
      </c>
      <c r="AS53" s="26">
        <v>30</v>
      </c>
      <c r="AT53" s="26">
        <v>29</v>
      </c>
      <c r="AU53" s="26">
        <v>6</v>
      </c>
      <c r="AV53" s="26">
        <v>1</v>
      </c>
      <c r="AW53" s="26">
        <v>1</v>
      </c>
      <c r="AX53" s="26">
        <v>1</v>
      </c>
      <c r="AY53" s="26">
        <v>20</v>
      </c>
      <c r="AZ53" s="26">
        <v>30</v>
      </c>
      <c r="BA53" s="26">
        <v>33</v>
      </c>
      <c r="BB53" s="26">
        <v>37</v>
      </c>
      <c r="BC53" s="26">
        <v>35</v>
      </c>
      <c r="BD53" s="26">
        <v>66</v>
      </c>
      <c r="BE53" s="26">
        <v>18</v>
      </c>
      <c r="BF53" s="26">
        <v>1</v>
      </c>
      <c r="BG53" s="26">
        <v>30</v>
      </c>
      <c r="BH53" s="26">
        <v>41</v>
      </c>
      <c r="BI53" s="26">
        <v>1</v>
      </c>
      <c r="BJ53" s="26">
        <v>6</v>
      </c>
      <c r="BK53" s="26">
        <v>13</v>
      </c>
      <c r="BL53" s="26">
        <v>41</v>
      </c>
      <c r="BM53" s="26">
        <v>53</v>
      </c>
      <c r="BN53" s="26">
        <v>16</v>
      </c>
      <c r="BO53" s="26">
        <v>50</v>
      </c>
      <c r="BP53" s="26">
        <v>1</v>
      </c>
      <c r="BQ53" s="26">
        <v>42</v>
      </c>
      <c r="BR53" s="26">
        <v>18</v>
      </c>
      <c r="BS53" s="26">
        <v>7</v>
      </c>
      <c r="BT53" s="26">
        <v>4</v>
      </c>
      <c r="BU53" s="26">
        <v>28</v>
      </c>
      <c r="BV53" s="26">
        <v>5</v>
      </c>
      <c r="BW53" s="26">
        <v>1</v>
      </c>
      <c r="BX53" s="26">
        <v>50</v>
      </c>
      <c r="BY53" s="26">
        <v>47</v>
      </c>
      <c r="BZ53" s="26">
        <v>32</v>
      </c>
      <c r="CA53" s="26">
        <v>29</v>
      </c>
      <c r="CB53" s="26">
        <v>57</v>
      </c>
      <c r="CC53" s="26">
        <v>32</v>
      </c>
      <c r="CD53" s="26">
        <v>55</v>
      </c>
      <c r="CE53" s="26">
        <v>43</v>
      </c>
      <c r="CF53" s="26">
        <v>70</v>
      </c>
      <c r="CG53" s="26">
        <v>65</v>
      </c>
      <c r="CH53" s="26">
        <v>32</v>
      </c>
      <c r="CI53" s="26">
        <v>43</v>
      </c>
      <c r="CJ53" s="26">
        <v>53</v>
      </c>
      <c r="CK53" s="26">
        <v>76</v>
      </c>
      <c r="CL53" s="26">
        <v>50</v>
      </c>
      <c r="CM53" s="26">
        <v>69</v>
      </c>
      <c r="CN53" s="26">
        <v>12</v>
      </c>
      <c r="CO53" s="26">
        <v>42</v>
      </c>
      <c r="CP53" s="26">
        <v>37</v>
      </c>
      <c r="CQ53" s="26">
        <v>75</v>
      </c>
      <c r="CR53" s="26">
        <v>27</v>
      </c>
      <c r="CS53" s="26">
        <v>28</v>
      </c>
      <c r="CT53" s="26">
        <v>4</v>
      </c>
      <c r="CU53" s="26">
        <v>9</v>
      </c>
      <c r="CV53" s="26">
        <v>82</v>
      </c>
      <c r="CW53" s="26">
        <v>73</v>
      </c>
      <c r="CX53" s="26">
        <v>6</v>
      </c>
      <c r="CY53" s="26">
        <v>73</v>
      </c>
      <c r="CZ53" s="26">
        <v>25</v>
      </c>
      <c r="DA53" s="26">
        <v>21</v>
      </c>
      <c r="DB53" s="26">
        <v>10</v>
      </c>
      <c r="DC53" s="26">
        <v>75</v>
      </c>
      <c r="DD53" s="26">
        <v>59</v>
      </c>
      <c r="DE53" s="26">
        <v>35</v>
      </c>
      <c r="DF53" s="26">
        <v>77</v>
      </c>
      <c r="DG53" s="26">
        <v>13</v>
      </c>
      <c r="DH53" s="26">
        <v>11</v>
      </c>
      <c r="DI53" s="26">
        <v>21</v>
      </c>
      <c r="DJ53" s="26">
        <v>16</v>
      </c>
      <c r="DK53" s="26">
        <v>33</v>
      </c>
      <c r="DL53" s="26">
        <v>57</v>
      </c>
      <c r="DM53" s="26">
        <v>62</v>
      </c>
      <c r="DN53" s="26">
        <v>62</v>
      </c>
      <c r="DO53" s="26">
        <v>13</v>
      </c>
      <c r="DP53" s="26">
        <v>42</v>
      </c>
      <c r="DQ53" s="26">
        <v>1</v>
      </c>
      <c r="DR53" s="26">
        <v>27</v>
      </c>
      <c r="DS53" s="26">
        <v>15</v>
      </c>
      <c r="DT53" s="26">
        <v>2</v>
      </c>
      <c r="DU53" s="26">
        <v>1</v>
      </c>
      <c r="DV53" s="26">
        <v>1</v>
      </c>
      <c r="DW53" s="26">
        <v>21</v>
      </c>
      <c r="DX53" s="26">
        <v>1</v>
      </c>
      <c r="DY53" s="26">
        <v>56</v>
      </c>
      <c r="DZ53" s="26">
        <v>22</v>
      </c>
      <c r="EA53" s="26">
        <v>40</v>
      </c>
      <c r="EB53" s="26">
        <v>35</v>
      </c>
      <c r="EC53" s="26">
        <v>25</v>
      </c>
      <c r="ED53" s="26">
        <v>29</v>
      </c>
      <c r="EE53" s="26">
        <v>11</v>
      </c>
      <c r="EF53" s="26">
        <v>17</v>
      </c>
      <c r="EG53" s="26">
        <v>65</v>
      </c>
      <c r="EH53" s="26">
        <v>43</v>
      </c>
      <c r="EI53" s="26">
        <v>27</v>
      </c>
      <c r="EJ53" s="26">
        <v>47</v>
      </c>
      <c r="EK53" s="26">
        <v>27</v>
      </c>
      <c r="EL53" s="26">
        <v>75</v>
      </c>
      <c r="EM53" s="26">
        <v>10</v>
      </c>
      <c r="EN53" s="26">
        <v>6</v>
      </c>
    </row>
    <row r="54" spans="1:144">
      <c r="A54" s="34" t="s">
        <v>272</v>
      </c>
      <c r="B54" s="34" t="s">
        <v>59</v>
      </c>
      <c r="C54" s="26">
        <v>23</v>
      </c>
      <c r="D54" s="26">
        <v>18</v>
      </c>
      <c r="E54" s="26">
        <v>18</v>
      </c>
      <c r="F54" s="26">
        <v>32</v>
      </c>
      <c r="G54" s="26">
        <v>15</v>
      </c>
      <c r="H54" s="26">
        <v>27</v>
      </c>
      <c r="I54" s="26">
        <v>39</v>
      </c>
      <c r="J54" s="26">
        <v>34</v>
      </c>
      <c r="K54" s="26">
        <v>19</v>
      </c>
      <c r="L54" s="26">
        <v>26</v>
      </c>
      <c r="M54" s="26">
        <v>27</v>
      </c>
      <c r="N54" s="26">
        <v>31</v>
      </c>
      <c r="O54" s="26">
        <v>12</v>
      </c>
      <c r="P54" s="26">
        <v>45</v>
      </c>
      <c r="Q54" s="26">
        <v>17</v>
      </c>
      <c r="R54" s="26">
        <v>1</v>
      </c>
      <c r="S54" s="26">
        <v>19</v>
      </c>
      <c r="T54" s="26">
        <v>74</v>
      </c>
      <c r="U54" s="26">
        <v>80</v>
      </c>
      <c r="V54" s="26">
        <v>42</v>
      </c>
      <c r="W54" s="26">
        <v>4</v>
      </c>
      <c r="X54" s="26">
        <v>3</v>
      </c>
      <c r="Y54" s="26">
        <v>15</v>
      </c>
      <c r="Z54" s="26">
        <v>66</v>
      </c>
      <c r="AA54" s="26">
        <v>52</v>
      </c>
      <c r="AB54" s="26">
        <v>11</v>
      </c>
      <c r="AC54" s="26">
        <v>6</v>
      </c>
      <c r="AD54" s="26">
        <v>36</v>
      </c>
      <c r="AE54" s="26">
        <v>24</v>
      </c>
      <c r="AF54" s="26">
        <v>53</v>
      </c>
      <c r="AG54" s="26">
        <v>66</v>
      </c>
      <c r="AH54" s="26">
        <v>19</v>
      </c>
      <c r="AI54" s="26">
        <v>1</v>
      </c>
      <c r="AJ54" s="26">
        <v>46</v>
      </c>
      <c r="AK54" s="26">
        <v>13</v>
      </c>
      <c r="AL54" s="26">
        <v>17</v>
      </c>
      <c r="AM54" s="26">
        <v>78</v>
      </c>
      <c r="AN54" s="26">
        <v>40</v>
      </c>
      <c r="AO54" s="26">
        <v>21</v>
      </c>
      <c r="AP54" s="26">
        <v>12</v>
      </c>
      <c r="AQ54" s="26">
        <v>33</v>
      </c>
      <c r="AR54" s="26">
        <v>54</v>
      </c>
      <c r="AS54" s="26">
        <v>1</v>
      </c>
      <c r="AT54" s="26">
        <v>23</v>
      </c>
      <c r="AU54" s="26">
        <v>45</v>
      </c>
      <c r="AV54" s="26">
        <v>1</v>
      </c>
      <c r="AW54" s="26">
        <v>1</v>
      </c>
      <c r="AX54" s="26">
        <v>1</v>
      </c>
      <c r="AY54" s="26">
        <v>21</v>
      </c>
      <c r="AZ54" s="26">
        <v>40</v>
      </c>
      <c r="BA54" s="26">
        <v>26</v>
      </c>
      <c r="BB54" s="26">
        <v>34</v>
      </c>
      <c r="BC54" s="26">
        <v>37</v>
      </c>
      <c r="BD54" s="26">
        <v>44</v>
      </c>
      <c r="BE54" s="26">
        <v>24</v>
      </c>
      <c r="BF54" s="26">
        <v>1</v>
      </c>
      <c r="BG54" s="26">
        <v>16</v>
      </c>
      <c r="BH54" s="26">
        <v>42</v>
      </c>
      <c r="BI54" s="26">
        <v>1</v>
      </c>
      <c r="BJ54" s="26">
        <v>24</v>
      </c>
      <c r="BK54" s="26">
        <v>21</v>
      </c>
      <c r="BL54" s="26">
        <v>41</v>
      </c>
      <c r="BM54" s="26">
        <v>20</v>
      </c>
      <c r="BN54" s="26">
        <v>24</v>
      </c>
      <c r="BO54" s="26">
        <v>56</v>
      </c>
      <c r="BP54" s="26">
        <v>7</v>
      </c>
      <c r="BQ54" s="26">
        <v>54</v>
      </c>
      <c r="BR54" s="26">
        <v>1</v>
      </c>
      <c r="BS54" s="26">
        <v>2</v>
      </c>
      <c r="BT54" s="26">
        <v>21</v>
      </c>
      <c r="BU54" s="26">
        <v>5</v>
      </c>
      <c r="BV54" s="26">
        <v>10</v>
      </c>
      <c r="BW54" s="26">
        <v>1</v>
      </c>
      <c r="BX54" s="26">
        <v>1</v>
      </c>
      <c r="BY54" s="26">
        <v>23</v>
      </c>
      <c r="BZ54" s="26">
        <v>73</v>
      </c>
      <c r="CA54" s="26">
        <v>75</v>
      </c>
      <c r="CB54" s="26">
        <v>81</v>
      </c>
      <c r="CC54" s="26">
        <v>53</v>
      </c>
      <c r="CD54" s="26">
        <v>31</v>
      </c>
      <c r="CE54" s="26">
        <v>55</v>
      </c>
      <c r="CF54" s="26">
        <v>81</v>
      </c>
      <c r="CG54" s="26">
        <v>52</v>
      </c>
      <c r="CH54" s="26">
        <v>76</v>
      </c>
      <c r="CI54" s="26">
        <v>80</v>
      </c>
      <c r="CJ54" s="26">
        <v>76</v>
      </c>
      <c r="CK54" s="26">
        <v>1</v>
      </c>
      <c r="CL54" s="26">
        <v>68</v>
      </c>
      <c r="CM54" s="26">
        <v>78</v>
      </c>
      <c r="CN54" s="26">
        <v>24</v>
      </c>
      <c r="CO54" s="26">
        <v>57</v>
      </c>
      <c r="CP54" s="26">
        <v>37</v>
      </c>
      <c r="CQ54" s="26">
        <v>35</v>
      </c>
      <c r="CR54" s="26">
        <v>6</v>
      </c>
      <c r="CS54" s="26">
        <v>7</v>
      </c>
      <c r="CT54" s="26">
        <v>5</v>
      </c>
      <c r="CU54" s="26">
        <v>2</v>
      </c>
      <c r="CV54" s="26">
        <v>46</v>
      </c>
      <c r="CW54" s="26">
        <v>58</v>
      </c>
      <c r="CX54" s="26">
        <v>44</v>
      </c>
      <c r="CY54" s="26">
        <v>43</v>
      </c>
      <c r="CZ54" s="26">
        <v>8</v>
      </c>
      <c r="DA54" s="26">
        <v>74</v>
      </c>
      <c r="DB54" s="26">
        <v>46</v>
      </c>
      <c r="DC54" s="26">
        <v>35</v>
      </c>
      <c r="DD54" s="26">
        <v>59</v>
      </c>
      <c r="DE54" s="26">
        <v>35</v>
      </c>
      <c r="DF54" s="26">
        <v>38</v>
      </c>
      <c r="DG54" s="26">
        <v>15</v>
      </c>
      <c r="DH54" s="26">
        <v>10</v>
      </c>
      <c r="DI54" s="26">
        <v>23</v>
      </c>
      <c r="DJ54" s="26">
        <v>13</v>
      </c>
      <c r="DK54" s="26">
        <v>11</v>
      </c>
      <c r="DL54" s="26">
        <v>22</v>
      </c>
      <c r="DM54" s="26">
        <v>19</v>
      </c>
      <c r="DN54" s="26">
        <v>13</v>
      </c>
      <c r="DO54" s="26">
        <v>26</v>
      </c>
      <c r="DP54" s="26">
        <v>44</v>
      </c>
      <c r="DQ54" s="26">
        <v>1</v>
      </c>
      <c r="DR54" s="26">
        <v>12</v>
      </c>
      <c r="DS54" s="26">
        <v>49</v>
      </c>
      <c r="DT54" s="26">
        <v>14</v>
      </c>
      <c r="DU54" s="26">
        <v>1</v>
      </c>
      <c r="DV54" s="26">
        <v>56</v>
      </c>
      <c r="DW54" s="26">
        <v>50</v>
      </c>
      <c r="DX54" s="26">
        <v>13</v>
      </c>
      <c r="DY54" s="26">
        <v>59</v>
      </c>
      <c r="DZ54" s="26">
        <v>49</v>
      </c>
      <c r="EA54" s="26">
        <v>56</v>
      </c>
      <c r="EB54" s="26">
        <v>23</v>
      </c>
      <c r="EC54" s="26">
        <v>45</v>
      </c>
      <c r="ED54" s="26">
        <v>48</v>
      </c>
      <c r="EE54" s="26">
        <v>19</v>
      </c>
      <c r="EF54" s="26">
        <v>72</v>
      </c>
      <c r="EG54" s="26">
        <v>80</v>
      </c>
      <c r="EH54" s="26">
        <v>53</v>
      </c>
      <c r="EI54" s="26">
        <v>49</v>
      </c>
      <c r="EJ54" s="26">
        <v>63</v>
      </c>
      <c r="EK54" s="26">
        <v>52</v>
      </c>
      <c r="EL54" s="26">
        <v>78</v>
      </c>
      <c r="EM54" s="26">
        <v>10</v>
      </c>
      <c r="EN54" s="26">
        <v>6</v>
      </c>
    </row>
    <row r="55" spans="1:144">
      <c r="A55" s="34" t="s">
        <v>221</v>
      </c>
      <c r="B55" s="34" t="s">
        <v>95</v>
      </c>
      <c r="C55" s="26">
        <v>3</v>
      </c>
      <c r="D55" s="26">
        <v>5</v>
      </c>
      <c r="E55" s="26">
        <v>7</v>
      </c>
      <c r="F55" s="26">
        <v>12</v>
      </c>
      <c r="G55" s="26">
        <v>10</v>
      </c>
      <c r="H55" s="26">
        <v>7</v>
      </c>
      <c r="I55" s="26">
        <v>5</v>
      </c>
      <c r="J55" s="26">
        <v>51</v>
      </c>
      <c r="K55" s="26">
        <v>14</v>
      </c>
      <c r="L55" s="26">
        <v>19</v>
      </c>
      <c r="M55" s="26">
        <v>32</v>
      </c>
      <c r="N55" s="26">
        <v>2</v>
      </c>
      <c r="O55" s="26">
        <v>16</v>
      </c>
      <c r="P55" s="26">
        <v>5</v>
      </c>
      <c r="Q55" s="26">
        <v>67</v>
      </c>
      <c r="R55" s="26">
        <v>29</v>
      </c>
      <c r="S55" s="26">
        <v>8</v>
      </c>
      <c r="T55" s="26">
        <v>48</v>
      </c>
      <c r="U55" s="26">
        <v>42</v>
      </c>
      <c r="V55" s="26">
        <v>29</v>
      </c>
      <c r="W55" s="26">
        <v>6</v>
      </c>
      <c r="X55" s="26">
        <v>13</v>
      </c>
      <c r="Y55" s="26">
        <v>10</v>
      </c>
      <c r="Z55" s="26">
        <v>13</v>
      </c>
      <c r="AA55" s="26">
        <v>62</v>
      </c>
      <c r="AB55" s="26">
        <v>13</v>
      </c>
      <c r="AC55" s="26">
        <v>18</v>
      </c>
      <c r="AD55" s="26">
        <v>2</v>
      </c>
      <c r="AE55" s="26">
        <v>26</v>
      </c>
      <c r="AF55" s="26">
        <v>5</v>
      </c>
      <c r="AG55" s="26">
        <v>5</v>
      </c>
      <c r="AH55" s="26">
        <v>7</v>
      </c>
      <c r="AI55" s="26">
        <v>1</v>
      </c>
      <c r="AJ55" s="26">
        <v>45</v>
      </c>
      <c r="AK55" s="26">
        <v>69</v>
      </c>
      <c r="AL55" s="26">
        <v>8</v>
      </c>
      <c r="AM55" s="26">
        <v>71</v>
      </c>
      <c r="AN55" s="26">
        <v>68</v>
      </c>
      <c r="AO55" s="26">
        <v>3</v>
      </c>
      <c r="AP55" s="26">
        <v>30</v>
      </c>
      <c r="AQ55" s="26">
        <v>52</v>
      </c>
      <c r="AR55" s="26">
        <v>45</v>
      </c>
      <c r="AS55" s="26">
        <v>1</v>
      </c>
      <c r="AT55" s="26">
        <v>7</v>
      </c>
      <c r="AU55" s="26">
        <v>36</v>
      </c>
      <c r="AV55" s="26">
        <v>1</v>
      </c>
      <c r="AW55" s="26">
        <v>1</v>
      </c>
      <c r="AX55" s="26">
        <v>1</v>
      </c>
      <c r="AY55" s="26">
        <v>19</v>
      </c>
      <c r="AZ55" s="26">
        <v>35</v>
      </c>
      <c r="BA55" s="26">
        <v>51</v>
      </c>
      <c r="BB55" s="26">
        <v>29</v>
      </c>
      <c r="BC55" s="26">
        <v>1</v>
      </c>
      <c r="BD55" s="26">
        <v>18</v>
      </c>
      <c r="BE55" s="26">
        <v>7</v>
      </c>
      <c r="BF55" s="26">
        <v>1</v>
      </c>
      <c r="BG55" s="26">
        <v>47</v>
      </c>
      <c r="BH55" s="26">
        <v>27</v>
      </c>
      <c r="BI55" s="26">
        <v>1</v>
      </c>
      <c r="BJ55" s="26">
        <v>9</v>
      </c>
      <c r="BK55" s="26">
        <v>2</v>
      </c>
      <c r="BL55" s="26">
        <v>1</v>
      </c>
      <c r="BM55" s="26">
        <v>12</v>
      </c>
      <c r="BN55" s="26">
        <v>5</v>
      </c>
      <c r="BO55" s="26">
        <v>29</v>
      </c>
      <c r="BP55" s="26">
        <v>80</v>
      </c>
      <c r="BQ55" s="26">
        <v>68</v>
      </c>
      <c r="BR55" s="26">
        <v>61</v>
      </c>
      <c r="BS55" s="26">
        <v>23</v>
      </c>
      <c r="BT55" s="26">
        <v>13</v>
      </c>
      <c r="BU55" s="26">
        <v>24</v>
      </c>
      <c r="BV55" s="26">
        <v>4</v>
      </c>
      <c r="BW55" s="26">
        <v>1</v>
      </c>
      <c r="BX55" s="26">
        <v>1</v>
      </c>
      <c r="BY55" s="26">
        <v>12</v>
      </c>
      <c r="BZ55" s="26">
        <v>47</v>
      </c>
      <c r="CA55" s="26">
        <v>36</v>
      </c>
      <c r="CB55" s="26">
        <v>75</v>
      </c>
      <c r="CC55" s="26">
        <v>25</v>
      </c>
      <c r="CD55" s="26">
        <v>43</v>
      </c>
      <c r="CE55" s="26">
        <v>20</v>
      </c>
      <c r="CF55" s="26">
        <v>66</v>
      </c>
      <c r="CG55" s="26">
        <v>44</v>
      </c>
      <c r="CH55" s="26">
        <v>20</v>
      </c>
      <c r="CI55" s="26">
        <v>44</v>
      </c>
      <c r="CJ55" s="26">
        <v>52</v>
      </c>
      <c r="CK55" s="26">
        <v>1</v>
      </c>
      <c r="CL55" s="26">
        <v>24</v>
      </c>
      <c r="CM55" s="26">
        <v>66</v>
      </c>
      <c r="CN55" s="26">
        <v>17</v>
      </c>
      <c r="CO55" s="26">
        <v>77</v>
      </c>
      <c r="CP55" s="26">
        <v>12</v>
      </c>
      <c r="CQ55" s="26">
        <v>61</v>
      </c>
      <c r="CR55" s="26">
        <v>3</v>
      </c>
      <c r="CS55" s="26">
        <v>8</v>
      </c>
      <c r="CT55" s="26">
        <v>3</v>
      </c>
      <c r="CU55" s="26">
        <v>16</v>
      </c>
      <c r="CV55" s="26">
        <v>21</v>
      </c>
      <c r="CW55" s="26">
        <v>76</v>
      </c>
      <c r="CX55" s="26">
        <v>23</v>
      </c>
      <c r="CY55" s="26">
        <v>13</v>
      </c>
      <c r="CZ55" s="26">
        <v>23</v>
      </c>
      <c r="DA55" s="26">
        <v>16</v>
      </c>
      <c r="DB55" s="26">
        <v>13</v>
      </c>
      <c r="DC55" s="26">
        <v>42</v>
      </c>
      <c r="DD55" s="26">
        <v>59</v>
      </c>
      <c r="DE55" s="26">
        <v>35</v>
      </c>
      <c r="DF55" s="26">
        <v>66</v>
      </c>
      <c r="DG55" s="26">
        <v>28</v>
      </c>
      <c r="DH55" s="26">
        <v>16</v>
      </c>
      <c r="DI55" s="26">
        <v>12</v>
      </c>
      <c r="DJ55" s="26">
        <v>6</v>
      </c>
      <c r="DK55" s="26">
        <v>37</v>
      </c>
      <c r="DL55" s="26">
        <v>10</v>
      </c>
      <c r="DM55" s="26">
        <v>11</v>
      </c>
      <c r="DN55" s="26">
        <v>46</v>
      </c>
      <c r="DO55" s="26">
        <v>7</v>
      </c>
      <c r="DP55" s="26">
        <v>43</v>
      </c>
      <c r="DQ55" s="26">
        <v>1</v>
      </c>
      <c r="DR55" s="26">
        <v>10</v>
      </c>
      <c r="DS55" s="26">
        <v>2</v>
      </c>
      <c r="DT55" s="26">
        <v>25</v>
      </c>
      <c r="DU55" s="26">
        <v>1</v>
      </c>
      <c r="DV55" s="26">
        <v>67</v>
      </c>
      <c r="DW55" s="26">
        <v>6</v>
      </c>
      <c r="DX55" s="26">
        <v>26</v>
      </c>
      <c r="DY55" s="26">
        <v>4</v>
      </c>
      <c r="DZ55" s="26">
        <v>1</v>
      </c>
      <c r="EA55" s="26">
        <v>5</v>
      </c>
      <c r="EB55" s="26">
        <v>72</v>
      </c>
      <c r="EC55" s="26">
        <v>1</v>
      </c>
      <c r="ED55" s="26">
        <v>1</v>
      </c>
      <c r="EE55" s="26">
        <v>1</v>
      </c>
      <c r="EF55" s="26">
        <v>45</v>
      </c>
      <c r="EG55" s="26">
        <v>1</v>
      </c>
      <c r="EH55" s="26">
        <v>15</v>
      </c>
      <c r="EI55" s="26">
        <v>48</v>
      </c>
      <c r="EJ55" s="26">
        <v>16</v>
      </c>
      <c r="EK55" s="26">
        <v>44</v>
      </c>
      <c r="EL55" s="26">
        <v>1</v>
      </c>
      <c r="EM55" s="26">
        <v>18</v>
      </c>
      <c r="EN55" s="26">
        <v>62</v>
      </c>
    </row>
    <row r="56" spans="1:144">
      <c r="A56" s="34" t="s">
        <v>235</v>
      </c>
      <c r="B56" s="34" t="s">
        <v>21</v>
      </c>
      <c r="C56" s="26">
        <v>6</v>
      </c>
      <c r="D56" s="26">
        <v>22</v>
      </c>
      <c r="E56" s="26">
        <v>5</v>
      </c>
      <c r="F56" s="26">
        <v>44</v>
      </c>
      <c r="G56" s="26">
        <v>1</v>
      </c>
      <c r="H56" s="26">
        <v>6</v>
      </c>
      <c r="I56" s="26">
        <v>13</v>
      </c>
      <c r="J56" s="26">
        <v>38</v>
      </c>
      <c r="K56" s="26">
        <v>32</v>
      </c>
      <c r="L56" s="26">
        <v>12</v>
      </c>
      <c r="M56" s="26">
        <v>62</v>
      </c>
      <c r="N56" s="26">
        <v>25</v>
      </c>
      <c r="O56" s="26">
        <v>28</v>
      </c>
      <c r="P56" s="26">
        <v>8</v>
      </c>
      <c r="Q56" s="26">
        <v>43</v>
      </c>
      <c r="R56" s="26">
        <v>16</v>
      </c>
      <c r="S56" s="26">
        <v>14</v>
      </c>
      <c r="T56" s="26">
        <v>53</v>
      </c>
      <c r="U56" s="26">
        <v>23</v>
      </c>
      <c r="V56" s="26">
        <v>12</v>
      </c>
      <c r="W56" s="26">
        <v>77</v>
      </c>
      <c r="X56" s="26">
        <v>33</v>
      </c>
      <c r="Y56" s="26">
        <v>1</v>
      </c>
      <c r="Z56" s="26">
        <v>16</v>
      </c>
      <c r="AA56" s="26">
        <v>35</v>
      </c>
      <c r="AB56" s="26">
        <v>5</v>
      </c>
      <c r="AC56" s="26">
        <v>54</v>
      </c>
      <c r="AD56" s="26">
        <v>4</v>
      </c>
      <c r="AE56" s="26">
        <v>8</v>
      </c>
      <c r="AF56" s="26">
        <v>22</v>
      </c>
      <c r="AG56" s="26">
        <v>16</v>
      </c>
      <c r="AH56" s="26">
        <v>13</v>
      </c>
      <c r="AI56" s="26">
        <v>1</v>
      </c>
      <c r="AJ56" s="26">
        <v>64</v>
      </c>
      <c r="AK56" s="26">
        <v>29</v>
      </c>
      <c r="AL56" s="26">
        <v>9</v>
      </c>
      <c r="AM56" s="26">
        <v>70</v>
      </c>
      <c r="AN56" s="26">
        <v>59</v>
      </c>
      <c r="AO56" s="26">
        <v>5</v>
      </c>
      <c r="AP56" s="26">
        <v>7</v>
      </c>
      <c r="AQ56" s="26">
        <v>49</v>
      </c>
      <c r="AR56" s="26">
        <v>66</v>
      </c>
      <c r="AS56" s="26">
        <v>30</v>
      </c>
      <c r="AT56" s="26">
        <v>1</v>
      </c>
      <c r="AU56" s="26">
        <v>23</v>
      </c>
      <c r="AV56" s="26">
        <v>1</v>
      </c>
      <c r="AW56" s="26">
        <v>1</v>
      </c>
      <c r="AX56" s="26">
        <v>1</v>
      </c>
      <c r="AY56" s="26">
        <v>39</v>
      </c>
      <c r="AZ56" s="26">
        <v>72</v>
      </c>
      <c r="BA56" s="26">
        <v>70</v>
      </c>
      <c r="BB56" s="26">
        <v>60</v>
      </c>
      <c r="BC56" s="26">
        <v>17</v>
      </c>
      <c r="BD56" s="26">
        <v>69</v>
      </c>
      <c r="BE56" s="26">
        <v>16</v>
      </c>
      <c r="BF56" s="26">
        <v>1</v>
      </c>
      <c r="BG56" s="26">
        <v>62</v>
      </c>
      <c r="BH56" s="26">
        <v>39</v>
      </c>
      <c r="BI56" s="26">
        <v>1</v>
      </c>
      <c r="BJ56" s="26">
        <v>2</v>
      </c>
      <c r="BK56" s="26">
        <v>11</v>
      </c>
      <c r="BL56" s="26">
        <v>1</v>
      </c>
      <c r="BM56" s="26">
        <v>24</v>
      </c>
      <c r="BN56" s="26">
        <v>3</v>
      </c>
      <c r="BO56" s="26">
        <v>36</v>
      </c>
      <c r="BP56" s="26">
        <v>32</v>
      </c>
      <c r="BQ56" s="26">
        <v>71</v>
      </c>
      <c r="BR56" s="26">
        <v>9</v>
      </c>
      <c r="BS56" s="26">
        <v>3</v>
      </c>
      <c r="BT56" s="26">
        <v>67</v>
      </c>
      <c r="BU56" s="26">
        <v>30</v>
      </c>
      <c r="BV56" s="26">
        <v>2</v>
      </c>
      <c r="BW56" s="26">
        <v>1</v>
      </c>
      <c r="BX56" s="26">
        <v>1</v>
      </c>
      <c r="BY56" s="26">
        <v>17</v>
      </c>
      <c r="BZ56" s="26">
        <v>58</v>
      </c>
      <c r="CA56" s="26">
        <v>22</v>
      </c>
      <c r="CB56" s="26">
        <v>78</v>
      </c>
      <c r="CC56" s="26">
        <v>39</v>
      </c>
      <c r="CD56" s="26">
        <v>47</v>
      </c>
      <c r="CE56" s="26">
        <v>23</v>
      </c>
      <c r="CF56" s="26">
        <v>73</v>
      </c>
      <c r="CG56" s="26">
        <v>37</v>
      </c>
      <c r="CH56" s="26">
        <v>9</v>
      </c>
      <c r="CI56" s="26">
        <v>27</v>
      </c>
      <c r="CJ56" s="26">
        <v>15</v>
      </c>
      <c r="CK56" s="26">
        <v>1</v>
      </c>
      <c r="CL56" s="26">
        <v>31</v>
      </c>
      <c r="CM56" s="26">
        <v>65</v>
      </c>
      <c r="CN56" s="26">
        <v>3</v>
      </c>
      <c r="CO56" s="26">
        <v>45</v>
      </c>
      <c r="CP56" s="26">
        <v>37</v>
      </c>
      <c r="CQ56" s="26">
        <v>82</v>
      </c>
      <c r="CR56" s="26">
        <v>35</v>
      </c>
      <c r="CS56" s="26">
        <v>46</v>
      </c>
      <c r="CT56" s="26">
        <v>6</v>
      </c>
      <c r="CU56" s="26">
        <v>20</v>
      </c>
      <c r="CV56" s="26">
        <v>69</v>
      </c>
      <c r="CW56" s="26">
        <v>61</v>
      </c>
      <c r="CX56" s="26">
        <v>56</v>
      </c>
      <c r="CY56" s="26">
        <v>1</v>
      </c>
      <c r="CZ56" s="26">
        <v>2</v>
      </c>
      <c r="DA56" s="26">
        <v>13</v>
      </c>
      <c r="DB56" s="26">
        <v>15</v>
      </c>
      <c r="DC56" s="26">
        <v>44</v>
      </c>
      <c r="DD56" s="26">
        <v>20</v>
      </c>
      <c r="DE56" s="26">
        <v>35</v>
      </c>
      <c r="DF56" s="26">
        <v>31</v>
      </c>
      <c r="DG56" s="26">
        <v>9</v>
      </c>
      <c r="DH56" s="26">
        <v>4</v>
      </c>
      <c r="DI56" s="26">
        <v>9</v>
      </c>
      <c r="DJ56" s="26">
        <v>4</v>
      </c>
      <c r="DK56" s="26">
        <v>60</v>
      </c>
      <c r="DL56" s="26">
        <v>68</v>
      </c>
      <c r="DM56" s="26">
        <v>23</v>
      </c>
      <c r="DN56" s="26">
        <v>40</v>
      </c>
      <c r="DO56" s="26">
        <v>10</v>
      </c>
      <c r="DP56" s="26">
        <v>50</v>
      </c>
      <c r="DQ56" s="26">
        <v>1</v>
      </c>
      <c r="DR56" s="26">
        <v>9</v>
      </c>
      <c r="DS56" s="26">
        <v>3</v>
      </c>
      <c r="DT56" s="26">
        <v>11</v>
      </c>
      <c r="DU56" s="26">
        <v>1</v>
      </c>
      <c r="DV56" s="26">
        <v>33</v>
      </c>
      <c r="DW56" s="26">
        <v>20</v>
      </c>
      <c r="DX56" s="26">
        <v>10</v>
      </c>
      <c r="DY56" s="26">
        <v>24</v>
      </c>
      <c r="DZ56" s="26">
        <v>1</v>
      </c>
      <c r="EA56" s="26">
        <v>23</v>
      </c>
      <c r="EB56" s="26">
        <v>58</v>
      </c>
      <c r="EC56" s="26">
        <v>1</v>
      </c>
      <c r="ED56" s="26">
        <v>1</v>
      </c>
      <c r="EE56" s="26">
        <v>1</v>
      </c>
      <c r="EF56" s="26">
        <v>56</v>
      </c>
      <c r="EG56" s="26">
        <v>75</v>
      </c>
      <c r="EH56" s="26">
        <v>44</v>
      </c>
      <c r="EI56" s="26">
        <v>44</v>
      </c>
      <c r="EJ56" s="26">
        <v>39</v>
      </c>
      <c r="EK56" s="26">
        <v>59</v>
      </c>
      <c r="EL56" s="26">
        <v>12</v>
      </c>
      <c r="EM56" s="26">
        <v>10</v>
      </c>
      <c r="EN56" s="26">
        <v>6</v>
      </c>
    </row>
    <row r="57" spans="1:144">
      <c r="A57" s="34" t="s">
        <v>274</v>
      </c>
      <c r="B57" s="34" t="s">
        <v>62</v>
      </c>
      <c r="C57" s="26">
        <v>9</v>
      </c>
      <c r="D57" s="26">
        <v>10</v>
      </c>
      <c r="E57" s="26">
        <v>8</v>
      </c>
      <c r="F57" s="26">
        <v>10</v>
      </c>
      <c r="G57" s="26">
        <v>11</v>
      </c>
      <c r="H57" s="26">
        <v>14</v>
      </c>
      <c r="I57" s="26">
        <v>19</v>
      </c>
      <c r="J57" s="26">
        <v>27</v>
      </c>
      <c r="K57" s="26">
        <v>12</v>
      </c>
      <c r="L57" s="26">
        <v>25</v>
      </c>
      <c r="M57" s="26">
        <v>49</v>
      </c>
      <c r="N57" s="26">
        <v>23</v>
      </c>
      <c r="O57" s="26">
        <v>3</v>
      </c>
      <c r="P57" s="26">
        <v>10</v>
      </c>
      <c r="Q57" s="26">
        <v>46</v>
      </c>
      <c r="R57" s="26">
        <v>2</v>
      </c>
      <c r="S57" s="26">
        <v>36</v>
      </c>
      <c r="T57" s="26">
        <v>24</v>
      </c>
      <c r="U57" s="26">
        <v>43</v>
      </c>
      <c r="V57" s="26">
        <v>47</v>
      </c>
      <c r="W57" s="26">
        <v>2</v>
      </c>
      <c r="X57" s="26">
        <v>26</v>
      </c>
      <c r="Y57" s="26">
        <v>11</v>
      </c>
      <c r="Z57" s="26">
        <v>4</v>
      </c>
      <c r="AA57" s="26">
        <v>69</v>
      </c>
      <c r="AB57" s="26">
        <v>3</v>
      </c>
      <c r="AC57" s="26">
        <v>76</v>
      </c>
      <c r="AD57" s="26">
        <v>40</v>
      </c>
      <c r="AE57" s="26">
        <v>55</v>
      </c>
      <c r="AF57" s="26">
        <v>45</v>
      </c>
      <c r="AG57" s="26">
        <v>12</v>
      </c>
      <c r="AH57" s="26">
        <v>11</v>
      </c>
      <c r="AI57" s="26">
        <v>38</v>
      </c>
      <c r="AJ57" s="26">
        <v>44</v>
      </c>
      <c r="AK57" s="26">
        <v>25</v>
      </c>
      <c r="AL57" s="26">
        <v>10</v>
      </c>
      <c r="AM57" s="26">
        <v>60</v>
      </c>
      <c r="AN57" s="26">
        <v>31</v>
      </c>
      <c r="AO57" s="26">
        <v>9</v>
      </c>
      <c r="AP57" s="26">
        <v>23</v>
      </c>
      <c r="AQ57" s="26">
        <v>31</v>
      </c>
      <c r="AR57" s="26">
        <v>48</v>
      </c>
      <c r="AS57" s="26">
        <v>1</v>
      </c>
      <c r="AT57" s="26">
        <v>1</v>
      </c>
      <c r="AU57" s="26">
        <v>26</v>
      </c>
      <c r="AV57" s="26">
        <v>37</v>
      </c>
      <c r="AW57" s="26">
        <v>1</v>
      </c>
      <c r="AX57" s="26">
        <v>1</v>
      </c>
      <c r="AY57" s="26">
        <v>62</v>
      </c>
      <c r="AZ57" s="26">
        <v>29</v>
      </c>
      <c r="BA57" s="26">
        <v>52</v>
      </c>
      <c r="BB57" s="26">
        <v>60</v>
      </c>
      <c r="BC57" s="26">
        <v>20</v>
      </c>
      <c r="BD57" s="26">
        <v>70</v>
      </c>
      <c r="BE57" s="26">
        <v>13</v>
      </c>
      <c r="BF57" s="26">
        <v>1</v>
      </c>
      <c r="BG57" s="26">
        <v>8</v>
      </c>
      <c r="BH57" s="26">
        <v>9</v>
      </c>
      <c r="BI57" s="26">
        <v>1</v>
      </c>
      <c r="BJ57" s="26">
        <v>13</v>
      </c>
      <c r="BK57" s="26">
        <v>19</v>
      </c>
      <c r="BL57" s="26">
        <v>1</v>
      </c>
      <c r="BM57" s="26">
        <v>14</v>
      </c>
      <c r="BN57" s="26">
        <v>14</v>
      </c>
      <c r="BO57" s="26">
        <v>49</v>
      </c>
      <c r="BP57" s="26">
        <v>42</v>
      </c>
      <c r="BQ57" s="26">
        <v>69</v>
      </c>
      <c r="BR57" s="26">
        <v>7</v>
      </c>
      <c r="BS57" s="26">
        <v>5</v>
      </c>
      <c r="BT57" s="26">
        <v>8</v>
      </c>
      <c r="BU57" s="26">
        <v>7</v>
      </c>
      <c r="BV57" s="26">
        <v>3</v>
      </c>
      <c r="BW57" s="26">
        <v>1</v>
      </c>
      <c r="BX57" s="26">
        <v>1</v>
      </c>
      <c r="BY57" s="26">
        <v>67</v>
      </c>
      <c r="BZ57" s="26">
        <v>37</v>
      </c>
      <c r="CA57" s="26">
        <v>28</v>
      </c>
      <c r="CB57" s="26">
        <v>56</v>
      </c>
      <c r="CC57" s="26">
        <v>16</v>
      </c>
      <c r="CD57" s="26">
        <v>42</v>
      </c>
      <c r="CE57" s="26">
        <v>35</v>
      </c>
      <c r="CF57" s="26">
        <v>65</v>
      </c>
      <c r="CG57" s="26">
        <v>42</v>
      </c>
      <c r="CH57" s="26">
        <v>16</v>
      </c>
      <c r="CI57" s="26">
        <v>59</v>
      </c>
      <c r="CJ57" s="26">
        <v>60</v>
      </c>
      <c r="CK57" s="26">
        <v>53</v>
      </c>
      <c r="CL57" s="26">
        <v>33</v>
      </c>
      <c r="CM57" s="26">
        <v>33</v>
      </c>
      <c r="CN57" s="26">
        <v>25</v>
      </c>
      <c r="CO57" s="26">
        <v>68</v>
      </c>
      <c r="CP57" s="26">
        <v>23</v>
      </c>
      <c r="CQ57" s="26">
        <v>64</v>
      </c>
      <c r="CR57" s="26">
        <v>1</v>
      </c>
      <c r="CS57" s="26">
        <v>2</v>
      </c>
      <c r="CT57" s="26">
        <v>41</v>
      </c>
      <c r="CU57" s="26">
        <v>5</v>
      </c>
      <c r="CV57" s="26">
        <v>68</v>
      </c>
      <c r="CW57" s="26">
        <v>67</v>
      </c>
      <c r="CX57" s="26">
        <v>25</v>
      </c>
      <c r="CY57" s="26">
        <v>10</v>
      </c>
      <c r="CZ57" s="26">
        <v>24</v>
      </c>
      <c r="DA57" s="26">
        <v>4</v>
      </c>
      <c r="DB57" s="26">
        <v>3</v>
      </c>
      <c r="DC57" s="26">
        <v>75</v>
      </c>
      <c r="DD57" s="26">
        <v>39</v>
      </c>
      <c r="DE57" s="26">
        <v>35</v>
      </c>
      <c r="DF57" s="26">
        <v>76</v>
      </c>
      <c r="DG57" s="26">
        <v>17</v>
      </c>
      <c r="DH57" s="26">
        <v>2</v>
      </c>
      <c r="DI57" s="26">
        <v>3</v>
      </c>
      <c r="DJ57" s="26">
        <v>2</v>
      </c>
      <c r="DK57" s="26">
        <v>45</v>
      </c>
      <c r="DL57" s="26">
        <v>46</v>
      </c>
      <c r="DM57" s="26">
        <v>78</v>
      </c>
      <c r="DN57" s="26">
        <v>78</v>
      </c>
      <c r="DO57" s="26">
        <v>8</v>
      </c>
      <c r="DP57" s="26">
        <v>76</v>
      </c>
      <c r="DQ57" s="26">
        <v>1</v>
      </c>
      <c r="DR57" s="26">
        <v>39</v>
      </c>
      <c r="DS57" s="26">
        <v>49</v>
      </c>
      <c r="DT57" s="26">
        <v>61</v>
      </c>
      <c r="DU57" s="26">
        <v>62</v>
      </c>
      <c r="DV57" s="26">
        <v>1</v>
      </c>
      <c r="DW57" s="26">
        <v>73</v>
      </c>
      <c r="DX57" s="26">
        <v>54</v>
      </c>
      <c r="DY57" s="26">
        <v>43</v>
      </c>
      <c r="DZ57" s="26">
        <v>42</v>
      </c>
      <c r="EA57" s="26">
        <v>49</v>
      </c>
      <c r="EB57" s="26">
        <v>44</v>
      </c>
      <c r="EC57" s="26">
        <v>45</v>
      </c>
      <c r="ED57" s="26">
        <v>45</v>
      </c>
      <c r="EE57" s="26">
        <v>6</v>
      </c>
      <c r="EF57" s="26">
        <v>14</v>
      </c>
      <c r="EG57" s="26">
        <v>16</v>
      </c>
      <c r="EH57" s="26">
        <v>53</v>
      </c>
      <c r="EI57" s="26">
        <v>7</v>
      </c>
      <c r="EJ57" s="26">
        <v>48</v>
      </c>
      <c r="EK57" s="26">
        <v>45</v>
      </c>
      <c r="EL57" s="26">
        <v>45</v>
      </c>
      <c r="EM57" s="26">
        <v>5</v>
      </c>
      <c r="EN57" s="26">
        <v>1</v>
      </c>
    </row>
    <row r="58" spans="1:144">
      <c r="A58" s="34" t="s">
        <v>281</v>
      </c>
      <c r="B58" s="34" t="s">
        <v>96</v>
      </c>
      <c r="C58" s="26">
        <v>55</v>
      </c>
      <c r="D58" s="26">
        <v>40</v>
      </c>
      <c r="E58" s="26">
        <v>72</v>
      </c>
      <c r="F58" s="26">
        <v>43</v>
      </c>
      <c r="G58" s="26">
        <v>28</v>
      </c>
      <c r="H58" s="26">
        <v>78</v>
      </c>
      <c r="I58" s="26">
        <v>36</v>
      </c>
      <c r="J58" s="26">
        <v>60</v>
      </c>
      <c r="K58" s="26">
        <v>39</v>
      </c>
      <c r="L58" s="26">
        <v>15</v>
      </c>
      <c r="M58" s="26">
        <v>24</v>
      </c>
      <c r="N58" s="26">
        <v>74</v>
      </c>
      <c r="O58" s="26">
        <v>53</v>
      </c>
      <c r="P58" s="26">
        <v>33</v>
      </c>
      <c r="Q58" s="26">
        <v>78</v>
      </c>
      <c r="R58" s="26">
        <v>76</v>
      </c>
      <c r="S58" s="26">
        <v>41</v>
      </c>
      <c r="T58" s="26">
        <v>54</v>
      </c>
      <c r="U58" s="26">
        <v>26</v>
      </c>
      <c r="V58" s="26">
        <v>26</v>
      </c>
      <c r="W58" s="26">
        <v>54</v>
      </c>
      <c r="X58" s="26">
        <v>52</v>
      </c>
      <c r="Y58" s="26">
        <v>28</v>
      </c>
      <c r="Z58" s="26">
        <v>76</v>
      </c>
      <c r="AA58" s="26">
        <v>30</v>
      </c>
      <c r="AB58" s="26">
        <v>81</v>
      </c>
      <c r="AC58" s="26">
        <v>77</v>
      </c>
      <c r="AD58" s="26">
        <v>66</v>
      </c>
      <c r="AE58" s="26">
        <v>59</v>
      </c>
      <c r="AF58" s="26">
        <v>46</v>
      </c>
      <c r="AG58" s="26">
        <v>43</v>
      </c>
      <c r="AH58" s="26">
        <v>21</v>
      </c>
      <c r="AI58" s="26">
        <v>75</v>
      </c>
      <c r="AJ58" s="26">
        <v>51</v>
      </c>
      <c r="AK58" s="26">
        <v>47</v>
      </c>
      <c r="AL58" s="26">
        <v>44</v>
      </c>
      <c r="AM58" s="26">
        <v>51</v>
      </c>
      <c r="AN58" s="26">
        <v>21</v>
      </c>
      <c r="AO58" s="26">
        <v>66</v>
      </c>
      <c r="AP58" s="26">
        <v>35</v>
      </c>
      <c r="AQ58" s="26">
        <v>36</v>
      </c>
      <c r="AR58" s="26">
        <v>53</v>
      </c>
      <c r="AS58" s="26">
        <v>1</v>
      </c>
      <c r="AT58" s="26">
        <v>1</v>
      </c>
      <c r="AU58" s="26">
        <v>17</v>
      </c>
      <c r="AV58" s="26">
        <v>34</v>
      </c>
      <c r="AW58" s="26">
        <v>41</v>
      </c>
      <c r="AX58" s="26">
        <v>1</v>
      </c>
      <c r="AY58" s="26">
        <v>11</v>
      </c>
      <c r="AZ58" s="26">
        <v>50</v>
      </c>
      <c r="BA58" s="26">
        <v>18</v>
      </c>
      <c r="BB58" s="26">
        <v>38</v>
      </c>
      <c r="BC58" s="26">
        <v>80</v>
      </c>
      <c r="BD58" s="26">
        <v>41</v>
      </c>
      <c r="BE58" s="26">
        <v>62</v>
      </c>
      <c r="BF58" s="26">
        <v>44</v>
      </c>
      <c r="BG58" s="26">
        <v>38</v>
      </c>
      <c r="BH58" s="26">
        <v>15</v>
      </c>
      <c r="BI58" s="26">
        <v>56</v>
      </c>
      <c r="BJ58" s="26">
        <v>65</v>
      </c>
      <c r="BK58" s="26">
        <v>64</v>
      </c>
      <c r="BL58" s="26">
        <v>1</v>
      </c>
      <c r="BM58" s="26">
        <v>51</v>
      </c>
      <c r="BN58" s="26">
        <v>66</v>
      </c>
      <c r="BO58" s="26">
        <v>80</v>
      </c>
      <c r="BP58" s="26">
        <v>79</v>
      </c>
      <c r="BQ58" s="26">
        <v>41</v>
      </c>
      <c r="BR58" s="26">
        <v>79</v>
      </c>
      <c r="BS58" s="26">
        <v>79</v>
      </c>
      <c r="BT58" s="26">
        <v>68</v>
      </c>
      <c r="BU58" s="26">
        <v>66</v>
      </c>
      <c r="BV58" s="26">
        <v>63</v>
      </c>
      <c r="BW58" s="26">
        <v>1</v>
      </c>
      <c r="BX58" s="26">
        <v>1</v>
      </c>
      <c r="BY58" s="26">
        <v>76</v>
      </c>
      <c r="BZ58" s="26">
        <v>9</v>
      </c>
      <c r="CA58" s="26">
        <v>13</v>
      </c>
      <c r="CB58" s="26">
        <v>39</v>
      </c>
      <c r="CC58" s="26">
        <v>79</v>
      </c>
      <c r="CD58" s="26">
        <v>67</v>
      </c>
      <c r="CE58" s="26">
        <v>12</v>
      </c>
      <c r="CF58" s="26">
        <v>20</v>
      </c>
      <c r="CG58" s="26">
        <v>36</v>
      </c>
      <c r="CH58" s="26">
        <v>3</v>
      </c>
      <c r="CI58" s="26">
        <v>76</v>
      </c>
      <c r="CJ58" s="26">
        <v>24</v>
      </c>
      <c r="CK58" s="26">
        <v>1</v>
      </c>
      <c r="CL58" s="26">
        <v>58</v>
      </c>
      <c r="CM58" s="26">
        <v>56</v>
      </c>
      <c r="CN58" s="26">
        <v>44</v>
      </c>
      <c r="CO58" s="26">
        <v>10</v>
      </c>
      <c r="CP58" s="26">
        <v>48</v>
      </c>
      <c r="CQ58" s="26">
        <v>29</v>
      </c>
      <c r="CR58" s="26">
        <v>68</v>
      </c>
      <c r="CS58" s="26">
        <v>45</v>
      </c>
      <c r="CT58" s="26">
        <v>53</v>
      </c>
      <c r="CU58" s="26">
        <v>49</v>
      </c>
      <c r="CV58" s="26">
        <v>26</v>
      </c>
      <c r="CW58" s="26">
        <v>45</v>
      </c>
      <c r="CX58" s="26">
        <v>24</v>
      </c>
      <c r="CY58" s="26">
        <v>15</v>
      </c>
      <c r="CZ58" s="26">
        <v>53</v>
      </c>
      <c r="DA58" s="26">
        <v>75</v>
      </c>
      <c r="DB58" s="26">
        <v>76</v>
      </c>
      <c r="DC58" s="26">
        <v>27</v>
      </c>
      <c r="DD58" s="26">
        <v>29</v>
      </c>
      <c r="DE58" s="26">
        <v>28</v>
      </c>
      <c r="DF58" s="26">
        <v>27</v>
      </c>
      <c r="DG58" s="26">
        <v>78</v>
      </c>
      <c r="DH58" s="26">
        <v>81</v>
      </c>
      <c r="DI58" s="26">
        <v>82</v>
      </c>
      <c r="DJ58" s="26">
        <v>78</v>
      </c>
      <c r="DK58" s="26">
        <v>55</v>
      </c>
      <c r="DL58" s="26">
        <v>58</v>
      </c>
      <c r="DM58" s="26">
        <v>75</v>
      </c>
      <c r="DN58" s="26">
        <v>76</v>
      </c>
      <c r="DO58" s="26">
        <v>74</v>
      </c>
      <c r="DP58" s="26">
        <v>39</v>
      </c>
      <c r="DQ58" s="26">
        <v>63</v>
      </c>
      <c r="DR58" s="26">
        <v>65</v>
      </c>
      <c r="DS58" s="26">
        <v>49</v>
      </c>
      <c r="DT58" s="26">
        <v>69</v>
      </c>
      <c r="DU58" s="26">
        <v>59</v>
      </c>
      <c r="DV58" s="26">
        <v>39</v>
      </c>
      <c r="DW58" s="26">
        <v>55</v>
      </c>
      <c r="DX58" s="26">
        <v>66</v>
      </c>
      <c r="DY58" s="26">
        <v>35</v>
      </c>
      <c r="DZ58" s="26">
        <v>45</v>
      </c>
      <c r="EA58" s="26">
        <v>50</v>
      </c>
      <c r="EB58" s="26">
        <v>43</v>
      </c>
      <c r="EC58" s="26">
        <v>45</v>
      </c>
      <c r="ED58" s="26">
        <v>44</v>
      </c>
      <c r="EE58" s="26">
        <v>63</v>
      </c>
      <c r="EF58" s="26">
        <v>52</v>
      </c>
      <c r="EG58" s="26">
        <v>24</v>
      </c>
      <c r="EH58" s="26">
        <v>14</v>
      </c>
      <c r="EI58" s="26">
        <v>36</v>
      </c>
      <c r="EJ58" s="26">
        <v>29</v>
      </c>
      <c r="EK58" s="26">
        <v>34</v>
      </c>
      <c r="EL58" s="26">
        <v>24</v>
      </c>
      <c r="EM58" s="26">
        <v>17</v>
      </c>
      <c r="EN58" s="26">
        <v>15</v>
      </c>
    </row>
    <row r="59" spans="1:144">
      <c r="A59" s="34" t="s">
        <v>248</v>
      </c>
      <c r="B59" s="34" t="s">
        <v>34</v>
      </c>
      <c r="C59" s="26">
        <v>47</v>
      </c>
      <c r="D59" s="26">
        <v>35</v>
      </c>
      <c r="E59" s="26">
        <v>53</v>
      </c>
      <c r="F59" s="26">
        <v>41</v>
      </c>
      <c r="G59" s="26">
        <v>79</v>
      </c>
      <c r="H59" s="26">
        <v>34</v>
      </c>
      <c r="I59" s="26">
        <v>25</v>
      </c>
      <c r="J59" s="26">
        <v>71</v>
      </c>
      <c r="K59" s="26">
        <v>48</v>
      </c>
      <c r="L59" s="26">
        <v>24</v>
      </c>
      <c r="M59" s="26">
        <v>43</v>
      </c>
      <c r="N59" s="26">
        <v>29</v>
      </c>
      <c r="O59" s="26">
        <v>27</v>
      </c>
      <c r="P59" s="26">
        <v>23</v>
      </c>
      <c r="Q59" s="26">
        <v>15</v>
      </c>
      <c r="R59" s="26">
        <v>58</v>
      </c>
      <c r="S59" s="26">
        <v>69</v>
      </c>
      <c r="T59" s="26">
        <v>13</v>
      </c>
      <c r="U59" s="26">
        <v>2</v>
      </c>
      <c r="V59" s="26">
        <v>57</v>
      </c>
      <c r="W59" s="26">
        <v>53</v>
      </c>
      <c r="X59" s="26">
        <v>66</v>
      </c>
      <c r="Y59" s="26">
        <v>79</v>
      </c>
      <c r="Z59" s="26">
        <v>78</v>
      </c>
      <c r="AA59" s="26">
        <v>2</v>
      </c>
      <c r="AB59" s="26">
        <v>50</v>
      </c>
      <c r="AC59" s="26">
        <v>42</v>
      </c>
      <c r="AD59" s="26">
        <v>39</v>
      </c>
      <c r="AE59" s="26">
        <v>38</v>
      </c>
      <c r="AF59" s="26">
        <v>4</v>
      </c>
      <c r="AG59" s="26">
        <v>29</v>
      </c>
      <c r="AH59" s="26">
        <v>34</v>
      </c>
      <c r="AI59" s="26">
        <v>47</v>
      </c>
      <c r="AJ59" s="26">
        <v>75</v>
      </c>
      <c r="AK59" s="26">
        <v>78</v>
      </c>
      <c r="AL59" s="26">
        <v>79</v>
      </c>
      <c r="AM59" s="26">
        <v>28</v>
      </c>
      <c r="AN59" s="26">
        <v>56</v>
      </c>
      <c r="AO59" s="26">
        <v>68</v>
      </c>
      <c r="AP59" s="26">
        <v>53</v>
      </c>
      <c r="AQ59" s="26">
        <v>16</v>
      </c>
      <c r="AR59" s="26">
        <v>25</v>
      </c>
      <c r="AS59" s="26">
        <v>30</v>
      </c>
      <c r="AT59" s="26">
        <v>10</v>
      </c>
      <c r="AU59" s="26">
        <v>45</v>
      </c>
      <c r="AV59" s="26">
        <v>1</v>
      </c>
      <c r="AW59" s="26">
        <v>1</v>
      </c>
      <c r="AX59" s="26">
        <v>61</v>
      </c>
      <c r="AY59" s="26">
        <v>43</v>
      </c>
      <c r="AZ59" s="26">
        <v>24</v>
      </c>
      <c r="BA59" s="26">
        <v>59</v>
      </c>
      <c r="BB59" s="26">
        <v>22</v>
      </c>
      <c r="BC59" s="26">
        <v>41</v>
      </c>
      <c r="BD59" s="26">
        <v>26</v>
      </c>
      <c r="BE59" s="26">
        <v>37</v>
      </c>
      <c r="BF59" s="26">
        <v>47</v>
      </c>
      <c r="BG59" s="26">
        <v>69</v>
      </c>
      <c r="BH59" s="26">
        <v>18</v>
      </c>
      <c r="BI59" s="26">
        <v>1</v>
      </c>
      <c r="BJ59" s="26">
        <v>67</v>
      </c>
      <c r="BK59" s="26">
        <v>24</v>
      </c>
      <c r="BL59" s="26">
        <v>1</v>
      </c>
      <c r="BM59" s="26">
        <v>43</v>
      </c>
      <c r="BN59" s="26">
        <v>15</v>
      </c>
      <c r="BO59" s="26">
        <v>14</v>
      </c>
      <c r="BP59" s="26">
        <v>61</v>
      </c>
      <c r="BQ59" s="26">
        <v>48</v>
      </c>
      <c r="BR59" s="26">
        <v>48</v>
      </c>
      <c r="BS59" s="26">
        <v>76</v>
      </c>
      <c r="BT59" s="26">
        <v>57</v>
      </c>
      <c r="BU59" s="26">
        <v>71</v>
      </c>
      <c r="BV59" s="26">
        <v>46</v>
      </c>
      <c r="BW59" s="26">
        <v>70</v>
      </c>
      <c r="BX59" s="26">
        <v>62</v>
      </c>
      <c r="BY59" s="26">
        <v>19</v>
      </c>
      <c r="BZ59" s="26">
        <v>43</v>
      </c>
      <c r="CA59" s="26">
        <v>63</v>
      </c>
      <c r="CB59" s="26">
        <v>8</v>
      </c>
      <c r="CC59" s="26">
        <v>17</v>
      </c>
      <c r="CD59" s="26">
        <v>17</v>
      </c>
      <c r="CE59" s="26">
        <v>47</v>
      </c>
      <c r="CF59" s="26">
        <v>21</v>
      </c>
      <c r="CG59" s="26">
        <v>1</v>
      </c>
      <c r="CH59" s="26">
        <v>55</v>
      </c>
      <c r="CI59" s="26">
        <v>4</v>
      </c>
      <c r="CJ59" s="26">
        <v>14</v>
      </c>
      <c r="CK59" s="26">
        <v>1</v>
      </c>
      <c r="CL59" s="26">
        <v>14</v>
      </c>
      <c r="CM59" s="26">
        <v>12</v>
      </c>
      <c r="CN59" s="26">
        <v>45</v>
      </c>
      <c r="CO59" s="26">
        <v>74</v>
      </c>
      <c r="CP59" s="26">
        <v>15</v>
      </c>
      <c r="CQ59" s="26">
        <v>36</v>
      </c>
      <c r="CR59" s="26">
        <v>47</v>
      </c>
      <c r="CS59" s="26">
        <v>56</v>
      </c>
      <c r="CT59" s="26">
        <v>56</v>
      </c>
      <c r="CU59" s="26">
        <v>35</v>
      </c>
      <c r="CV59" s="26">
        <v>70</v>
      </c>
      <c r="CW59" s="26">
        <v>50</v>
      </c>
      <c r="CX59" s="26">
        <v>75</v>
      </c>
      <c r="CY59" s="26">
        <v>65</v>
      </c>
      <c r="CZ59" s="26">
        <v>81</v>
      </c>
      <c r="DA59" s="26">
        <v>81</v>
      </c>
      <c r="DB59" s="26">
        <v>69</v>
      </c>
      <c r="DC59" s="26">
        <v>3</v>
      </c>
      <c r="DD59" s="26">
        <v>1</v>
      </c>
      <c r="DE59" s="26">
        <v>4</v>
      </c>
      <c r="DF59" s="26">
        <v>2</v>
      </c>
      <c r="DG59" s="26">
        <v>50</v>
      </c>
      <c r="DH59" s="26">
        <v>40</v>
      </c>
      <c r="DI59" s="26">
        <v>36</v>
      </c>
      <c r="DJ59" s="26">
        <v>51</v>
      </c>
      <c r="DK59" s="26">
        <v>75</v>
      </c>
      <c r="DL59" s="26">
        <v>50</v>
      </c>
      <c r="DM59" s="26">
        <v>10</v>
      </c>
      <c r="DN59" s="26">
        <v>36</v>
      </c>
      <c r="DO59" s="26">
        <v>19</v>
      </c>
      <c r="DP59" s="26">
        <v>66</v>
      </c>
      <c r="DQ59" s="26">
        <v>1</v>
      </c>
      <c r="DR59" s="26">
        <v>42</v>
      </c>
      <c r="DS59" s="26">
        <v>42</v>
      </c>
      <c r="DT59" s="26">
        <v>27</v>
      </c>
      <c r="DU59" s="26">
        <v>54</v>
      </c>
      <c r="DV59" s="26">
        <v>35</v>
      </c>
      <c r="DW59" s="26">
        <v>62</v>
      </c>
      <c r="DX59" s="26">
        <v>28</v>
      </c>
      <c r="DY59" s="26">
        <v>4</v>
      </c>
      <c r="DZ59" s="26">
        <v>1</v>
      </c>
      <c r="EA59" s="26">
        <v>4</v>
      </c>
      <c r="EB59" s="26">
        <v>72</v>
      </c>
      <c r="EC59" s="26">
        <v>1</v>
      </c>
      <c r="ED59" s="26">
        <v>1</v>
      </c>
      <c r="EE59" s="26">
        <v>72</v>
      </c>
      <c r="EF59" s="26">
        <v>19</v>
      </c>
      <c r="EG59" s="26">
        <v>18</v>
      </c>
      <c r="EH59" s="26">
        <v>28</v>
      </c>
      <c r="EI59" s="26">
        <v>49</v>
      </c>
      <c r="EJ59" s="26">
        <v>15</v>
      </c>
      <c r="EK59" s="26">
        <v>21</v>
      </c>
      <c r="EL59" s="26">
        <v>30</v>
      </c>
      <c r="EM59" s="26">
        <v>41</v>
      </c>
      <c r="EN59" s="26">
        <v>22</v>
      </c>
    </row>
    <row r="60" spans="1:144">
      <c r="A60" s="34" t="s">
        <v>258</v>
      </c>
      <c r="B60" s="34" t="s">
        <v>44</v>
      </c>
      <c r="C60" s="26">
        <v>43</v>
      </c>
      <c r="D60" s="26">
        <v>66</v>
      </c>
      <c r="E60" s="26">
        <v>43</v>
      </c>
      <c r="F60" s="26">
        <v>58</v>
      </c>
      <c r="G60" s="26">
        <v>43</v>
      </c>
      <c r="H60" s="26">
        <v>55</v>
      </c>
      <c r="I60" s="26">
        <v>15</v>
      </c>
      <c r="J60" s="26">
        <v>62</v>
      </c>
      <c r="K60" s="26">
        <v>52</v>
      </c>
      <c r="L60" s="26">
        <v>72</v>
      </c>
      <c r="M60" s="26">
        <v>61</v>
      </c>
      <c r="N60" s="26">
        <v>62</v>
      </c>
      <c r="O60" s="26">
        <v>45</v>
      </c>
      <c r="P60" s="26">
        <v>28</v>
      </c>
      <c r="Q60" s="26">
        <v>42</v>
      </c>
      <c r="R60" s="26">
        <v>68</v>
      </c>
      <c r="S60" s="26">
        <v>33</v>
      </c>
      <c r="T60" s="26">
        <v>59</v>
      </c>
      <c r="U60" s="26">
        <v>25</v>
      </c>
      <c r="V60" s="26">
        <v>34</v>
      </c>
      <c r="W60" s="26">
        <v>60</v>
      </c>
      <c r="X60" s="26">
        <v>65</v>
      </c>
      <c r="Y60" s="26">
        <v>43</v>
      </c>
      <c r="Z60" s="26">
        <v>48</v>
      </c>
      <c r="AA60" s="26">
        <v>45</v>
      </c>
      <c r="AB60" s="26">
        <v>49</v>
      </c>
      <c r="AC60" s="26">
        <v>1</v>
      </c>
      <c r="AD60" s="26">
        <v>57</v>
      </c>
      <c r="AE60" s="26">
        <v>76</v>
      </c>
      <c r="AF60" s="26">
        <v>47</v>
      </c>
      <c r="AG60" s="26">
        <v>8</v>
      </c>
      <c r="AH60" s="26">
        <v>24</v>
      </c>
      <c r="AI60" s="26">
        <v>35</v>
      </c>
      <c r="AJ60" s="26">
        <v>23</v>
      </c>
      <c r="AK60" s="26">
        <v>71</v>
      </c>
      <c r="AL60" s="26">
        <v>67</v>
      </c>
      <c r="AM60" s="26">
        <v>58</v>
      </c>
      <c r="AN60" s="26">
        <v>58</v>
      </c>
      <c r="AO60" s="26">
        <v>43</v>
      </c>
      <c r="AP60" s="26">
        <v>75</v>
      </c>
      <c r="AQ60" s="26">
        <v>58</v>
      </c>
      <c r="AR60" s="26">
        <v>59</v>
      </c>
      <c r="AS60" s="26">
        <v>1</v>
      </c>
      <c r="AT60" s="26">
        <v>78</v>
      </c>
      <c r="AU60" s="26">
        <v>65</v>
      </c>
      <c r="AV60" s="26">
        <v>56</v>
      </c>
      <c r="AW60" s="26">
        <v>66</v>
      </c>
      <c r="AX60" s="26">
        <v>1</v>
      </c>
      <c r="AY60" s="26">
        <v>54</v>
      </c>
      <c r="AZ60" s="26">
        <v>70</v>
      </c>
      <c r="BA60" s="26">
        <v>66</v>
      </c>
      <c r="BB60" s="26">
        <v>57</v>
      </c>
      <c r="BC60" s="26">
        <v>52</v>
      </c>
      <c r="BD60" s="26">
        <v>50</v>
      </c>
      <c r="BE60" s="26">
        <v>48</v>
      </c>
      <c r="BF60" s="26">
        <v>74</v>
      </c>
      <c r="BG60" s="26">
        <v>20</v>
      </c>
      <c r="BH60" s="26">
        <v>43</v>
      </c>
      <c r="BI60" s="26">
        <v>1</v>
      </c>
      <c r="BJ60" s="26">
        <v>40</v>
      </c>
      <c r="BK60" s="26">
        <v>81</v>
      </c>
      <c r="BL60" s="26">
        <v>1</v>
      </c>
      <c r="BM60" s="26">
        <v>48</v>
      </c>
      <c r="BN60" s="26">
        <v>58</v>
      </c>
      <c r="BO60" s="26">
        <v>37</v>
      </c>
      <c r="BP60" s="26">
        <v>45</v>
      </c>
      <c r="BQ60" s="26">
        <v>36</v>
      </c>
      <c r="BR60" s="26">
        <v>51</v>
      </c>
      <c r="BS60" s="26">
        <v>64</v>
      </c>
      <c r="BT60" s="26">
        <v>59</v>
      </c>
      <c r="BU60" s="26">
        <v>68</v>
      </c>
      <c r="BV60" s="26">
        <v>75</v>
      </c>
      <c r="BW60" s="26">
        <v>1</v>
      </c>
      <c r="BX60" s="26">
        <v>1</v>
      </c>
      <c r="BY60" s="26">
        <v>58</v>
      </c>
      <c r="BZ60" s="26">
        <v>35</v>
      </c>
      <c r="CA60" s="26">
        <v>74</v>
      </c>
      <c r="CB60" s="26">
        <v>31</v>
      </c>
      <c r="CC60" s="26">
        <v>67</v>
      </c>
      <c r="CD60" s="26">
        <v>54</v>
      </c>
      <c r="CE60" s="26">
        <v>54</v>
      </c>
      <c r="CF60" s="26">
        <v>1</v>
      </c>
      <c r="CG60" s="26">
        <v>51</v>
      </c>
      <c r="CH60" s="26">
        <v>57</v>
      </c>
      <c r="CI60" s="26">
        <v>16</v>
      </c>
      <c r="CJ60" s="26">
        <v>29</v>
      </c>
      <c r="CK60" s="26">
        <v>1</v>
      </c>
      <c r="CL60" s="26">
        <v>12</v>
      </c>
      <c r="CM60" s="26">
        <v>64</v>
      </c>
      <c r="CN60" s="26">
        <v>36</v>
      </c>
      <c r="CO60" s="26">
        <v>33</v>
      </c>
      <c r="CP60" s="26">
        <v>28</v>
      </c>
      <c r="CQ60" s="26">
        <v>32</v>
      </c>
      <c r="CR60" s="26">
        <v>67</v>
      </c>
      <c r="CS60" s="26">
        <v>62</v>
      </c>
      <c r="CT60" s="26">
        <v>64</v>
      </c>
      <c r="CU60" s="26">
        <v>45</v>
      </c>
      <c r="CV60" s="26">
        <v>41</v>
      </c>
      <c r="CW60" s="26">
        <v>50</v>
      </c>
      <c r="CX60" s="26">
        <v>64</v>
      </c>
      <c r="CY60" s="26">
        <v>8</v>
      </c>
      <c r="CZ60" s="26">
        <v>66</v>
      </c>
      <c r="DA60" s="26">
        <v>54</v>
      </c>
      <c r="DB60" s="26">
        <v>45</v>
      </c>
      <c r="DC60" s="26">
        <v>45</v>
      </c>
      <c r="DD60" s="26">
        <v>24</v>
      </c>
      <c r="DE60" s="26">
        <v>35</v>
      </c>
      <c r="DF60" s="26">
        <v>41</v>
      </c>
      <c r="DG60" s="26">
        <v>54</v>
      </c>
      <c r="DH60" s="26">
        <v>53</v>
      </c>
      <c r="DI60" s="26">
        <v>16</v>
      </c>
      <c r="DJ60" s="26">
        <v>45</v>
      </c>
      <c r="DK60" s="26">
        <v>12</v>
      </c>
      <c r="DL60" s="26">
        <v>13</v>
      </c>
      <c r="DM60" s="26">
        <v>8</v>
      </c>
      <c r="DN60" s="26">
        <v>7</v>
      </c>
      <c r="DO60" s="26">
        <v>46</v>
      </c>
      <c r="DP60" s="26">
        <v>47</v>
      </c>
      <c r="DQ60" s="26">
        <v>52</v>
      </c>
      <c r="DR60" s="26">
        <v>56</v>
      </c>
      <c r="DS60" s="26">
        <v>49</v>
      </c>
      <c r="DT60" s="26">
        <v>64</v>
      </c>
      <c r="DU60" s="26">
        <v>78</v>
      </c>
      <c r="DV60" s="26">
        <v>76</v>
      </c>
      <c r="DW60" s="26">
        <v>72</v>
      </c>
      <c r="DX60" s="26">
        <v>68</v>
      </c>
      <c r="DY60" s="26">
        <v>43</v>
      </c>
      <c r="DZ60" s="26">
        <v>42</v>
      </c>
      <c r="EA60" s="26">
        <v>45</v>
      </c>
      <c r="EB60" s="26">
        <v>50</v>
      </c>
      <c r="EC60" s="26">
        <v>50</v>
      </c>
      <c r="ED60" s="26">
        <v>50</v>
      </c>
      <c r="EE60" s="26">
        <v>52</v>
      </c>
      <c r="EF60" s="26">
        <v>8</v>
      </c>
      <c r="EG60" s="26">
        <v>14</v>
      </c>
      <c r="EH60" s="26">
        <v>53</v>
      </c>
      <c r="EI60" s="26">
        <v>1</v>
      </c>
      <c r="EJ60" s="26">
        <v>22</v>
      </c>
      <c r="EK60" s="26">
        <v>24</v>
      </c>
      <c r="EL60" s="26">
        <v>50</v>
      </c>
      <c r="EM60" s="26">
        <v>21</v>
      </c>
      <c r="EN60" s="26">
        <v>17</v>
      </c>
    </row>
    <row r="61" spans="1:144">
      <c r="A61" s="34" t="s">
        <v>279</v>
      </c>
      <c r="B61" s="34" t="s">
        <v>67</v>
      </c>
      <c r="C61" s="26">
        <v>36</v>
      </c>
      <c r="D61" s="26">
        <v>59</v>
      </c>
      <c r="E61" s="26">
        <v>66</v>
      </c>
      <c r="F61" s="26">
        <v>45</v>
      </c>
      <c r="G61" s="26">
        <v>57</v>
      </c>
      <c r="H61" s="26">
        <v>46</v>
      </c>
      <c r="I61" s="26">
        <v>10</v>
      </c>
      <c r="J61" s="26">
        <v>73</v>
      </c>
      <c r="K61" s="26">
        <v>80</v>
      </c>
      <c r="L61" s="26">
        <v>59</v>
      </c>
      <c r="M61" s="26">
        <v>19</v>
      </c>
      <c r="N61" s="26">
        <v>28</v>
      </c>
      <c r="O61" s="26">
        <v>43</v>
      </c>
      <c r="P61" s="26">
        <v>56</v>
      </c>
      <c r="Q61" s="26">
        <v>13</v>
      </c>
      <c r="R61" s="26">
        <v>55</v>
      </c>
      <c r="S61" s="26">
        <v>68</v>
      </c>
      <c r="T61" s="26">
        <v>1</v>
      </c>
      <c r="U61" s="26">
        <v>10</v>
      </c>
      <c r="V61" s="26">
        <v>46</v>
      </c>
      <c r="W61" s="26">
        <v>71</v>
      </c>
      <c r="X61" s="26">
        <v>63</v>
      </c>
      <c r="Y61" s="26">
        <v>57</v>
      </c>
      <c r="Z61" s="26">
        <v>46</v>
      </c>
      <c r="AA61" s="26">
        <v>14</v>
      </c>
      <c r="AB61" s="26">
        <v>59</v>
      </c>
      <c r="AC61" s="26">
        <v>31</v>
      </c>
      <c r="AD61" s="26">
        <v>45</v>
      </c>
      <c r="AE61" s="26">
        <v>44</v>
      </c>
      <c r="AF61" s="26">
        <v>51</v>
      </c>
      <c r="AG61" s="26">
        <v>6</v>
      </c>
      <c r="AH61" s="26">
        <v>6</v>
      </c>
      <c r="AI61" s="26">
        <v>45</v>
      </c>
      <c r="AJ61" s="26">
        <v>39</v>
      </c>
      <c r="AK61" s="26">
        <v>77</v>
      </c>
      <c r="AL61" s="26">
        <v>75</v>
      </c>
      <c r="AM61" s="26">
        <v>74</v>
      </c>
      <c r="AN61" s="26">
        <v>67</v>
      </c>
      <c r="AO61" s="26">
        <v>58</v>
      </c>
      <c r="AP61" s="26">
        <v>76</v>
      </c>
      <c r="AQ61" s="26">
        <v>62</v>
      </c>
      <c r="AR61" s="26">
        <v>70</v>
      </c>
      <c r="AS61" s="26">
        <v>76</v>
      </c>
      <c r="AT61" s="26">
        <v>58</v>
      </c>
      <c r="AU61" s="26">
        <v>75</v>
      </c>
      <c r="AV61" s="26">
        <v>56</v>
      </c>
      <c r="AW61" s="26">
        <v>1</v>
      </c>
      <c r="AX61" s="26">
        <v>1</v>
      </c>
      <c r="AY61" s="26">
        <v>46</v>
      </c>
      <c r="AZ61" s="26">
        <v>31</v>
      </c>
      <c r="BA61" s="26">
        <v>5</v>
      </c>
      <c r="BB61" s="26">
        <v>26</v>
      </c>
      <c r="BC61" s="26">
        <v>16</v>
      </c>
      <c r="BD61" s="26">
        <v>49</v>
      </c>
      <c r="BE61" s="26">
        <v>31</v>
      </c>
      <c r="BF61" s="26">
        <v>37</v>
      </c>
      <c r="BG61" s="26">
        <v>74</v>
      </c>
      <c r="BH61" s="26">
        <v>75</v>
      </c>
      <c r="BI61" s="26">
        <v>1</v>
      </c>
      <c r="BJ61" s="26">
        <v>12</v>
      </c>
      <c r="BK61" s="26">
        <v>40</v>
      </c>
      <c r="BL61" s="26">
        <v>41</v>
      </c>
      <c r="BM61" s="26">
        <v>60</v>
      </c>
      <c r="BN61" s="26">
        <v>48</v>
      </c>
      <c r="BO61" s="26">
        <v>18</v>
      </c>
      <c r="BP61" s="26">
        <v>24</v>
      </c>
      <c r="BQ61" s="26">
        <v>37</v>
      </c>
      <c r="BR61" s="26">
        <v>50</v>
      </c>
      <c r="BS61" s="26">
        <v>65</v>
      </c>
      <c r="BT61" s="26">
        <v>63</v>
      </c>
      <c r="BU61" s="26">
        <v>64</v>
      </c>
      <c r="BV61" s="26">
        <v>49</v>
      </c>
      <c r="BW61" s="26">
        <v>69</v>
      </c>
      <c r="BX61" s="26">
        <v>58</v>
      </c>
      <c r="BY61" s="26">
        <v>51</v>
      </c>
      <c r="BZ61" s="26">
        <v>1</v>
      </c>
      <c r="CA61" s="26">
        <v>43</v>
      </c>
      <c r="CB61" s="26">
        <v>6</v>
      </c>
      <c r="CC61" s="26">
        <v>11</v>
      </c>
      <c r="CD61" s="26">
        <v>19</v>
      </c>
      <c r="CE61" s="26">
        <v>13</v>
      </c>
      <c r="CF61" s="26">
        <v>25</v>
      </c>
      <c r="CG61" s="26">
        <v>47</v>
      </c>
      <c r="CH61" s="26">
        <v>61</v>
      </c>
      <c r="CI61" s="26">
        <v>26</v>
      </c>
      <c r="CJ61" s="26">
        <v>16</v>
      </c>
      <c r="CK61" s="26">
        <v>1</v>
      </c>
      <c r="CL61" s="26">
        <v>29</v>
      </c>
      <c r="CM61" s="26">
        <v>26</v>
      </c>
      <c r="CN61" s="26">
        <v>29</v>
      </c>
      <c r="CO61" s="26">
        <v>58</v>
      </c>
      <c r="CP61" s="26">
        <v>37</v>
      </c>
      <c r="CQ61" s="26">
        <v>65</v>
      </c>
      <c r="CR61" s="26">
        <v>55</v>
      </c>
      <c r="CS61" s="26">
        <v>69</v>
      </c>
      <c r="CT61" s="26">
        <v>66</v>
      </c>
      <c r="CU61" s="26">
        <v>34</v>
      </c>
      <c r="CV61" s="26">
        <v>39</v>
      </c>
      <c r="CW61" s="26">
        <v>59</v>
      </c>
      <c r="CX61" s="26">
        <v>67</v>
      </c>
      <c r="CY61" s="26">
        <v>16</v>
      </c>
      <c r="CZ61" s="26">
        <v>65</v>
      </c>
      <c r="DA61" s="26">
        <v>61</v>
      </c>
      <c r="DB61" s="26">
        <v>31</v>
      </c>
      <c r="DC61" s="26">
        <v>7</v>
      </c>
      <c r="DD61" s="26">
        <v>17</v>
      </c>
      <c r="DE61" s="26">
        <v>24</v>
      </c>
      <c r="DF61" s="26">
        <v>20</v>
      </c>
      <c r="DG61" s="26">
        <v>66</v>
      </c>
      <c r="DH61" s="26">
        <v>61</v>
      </c>
      <c r="DI61" s="26">
        <v>38</v>
      </c>
      <c r="DJ61" s="26">
        <v>50</v>
      </c>
      <c r="DK61" s="26">
        <v>31</v>
      </c>
      <c r="DL61" s="26">
        <v>26</v>
      </c>
      <c r="DM61" s="26">
        <v>59</v>
      </c>
      <c r="DN61" s="26">
        <v>28</v>
      </c>
      <c r="DO61" s="26">
        <v>54</v>
      </c>
      <c r="DP61" s="26">
        <v>37</v>
      </c>
      <c r="DQ61" s="26">
        <v>33</v>
      </c>
      <c r="DR61" s="26">
        <v>52</v>
      </c>
      <c r="DS61" s="26">
        <v>27</v>
      </c>
      <c r="DT61" s="26">
        <v>16</v>
      </c>
      <c r="DU61" s="26">
        <v>76</v>
      </c>
      <c r="DV61" s="26">
        <v>23</v>
      </c>
      <c r="DW61" s="26">
        <v>74</v>
      </c>
      <c r="DX61" s="26">
        <v>22</v>
      </c>
      <c r="DY61" s="26">
        <v>32</v>
      </c>
      <c r="DZ61" s="26">
        <v>52</v>
      </c>
      <c r="EA61" s="26">
        <v>41</v>
      </c>
      <c r="EB61" s="26">
        <v>51</v>
      </c>
      <c r="EC61" s="26">
        <v>55</v>
      </c>
      <c r="ED61" s="26">
        <v>56</v>
      </c>
      <c r="EE61" s="26">
        <v>40</v>
      </c>
      <c r="EF61" s="26">
        <v>1</v>
      </c>
      <c r="EG61" s="26">
        <v>6</v>
      </c>
      <c r="EH61" s="26">
        <v>18</v>
      </c>
      <c r="EI61" s="26">
        <v>3</v>
      </c>
      <c r="EJ61" s="26">
        <v>11</v>
      </c>
      <c r="EK61" s="26">
        <v>7</v>
      </c>
      <c r="EL61" s="26">
        <v>76</v>
      </c>
      <c r="EM61" s="26">
        <v>9</v>
      </c>
      <c r="EN61" s="26">
        <v>5</v>
      </c>
    </row>
    <row r="62" spans="1:144">
      <c r="A62" s="34" t="s">
        <v>219</v>
      </c>
      <c r="B62" s="34" t="s">
        <v>7</v>
      </c>
      <c r="C62" s="26">
        <v>63</v>
      </c>
      <c r="D62" s="26">
        <v>62</v>
      </c>
      <c r="E62" s="26">
        <v>48</v>
      </c>
      <c r="F62" s="26">
        <v>69</v>
      </c>
      <c r="G62" s="26">
        <v>60</v>
      </c>
      <c r="H62" s="26">
        <v>64</v>
      </c>
      <c r="I62" s="26">
        <v>59</v>
      </c>
      <c r="J62" s="26">
        <v>37</v>
      </c>
      <c r="K62" s="26">
        <v>58</v>
      </c>
      <c r="L62" s="26">
        <v>68</v>
      </c>
      <c r="M62" s="26">
        <v>11</v>
      </c>
      <c r="N62" s="26">
        <v>63</v>
      </c>
      <c r="O62" s="26">
        <v>79</v>
      </c>
      <c r="P62" s="26">
        <v>40</v>
      </c>
      <c r="Q62" s="26">
        <v>36</v>
      </c>
      <c r="R62" s="26">
        <v>60</v>
      </c>
      <c r="S62" s="26">
        <v>58</v>
      </c>
      <c r="T62" s="26">
        <v>64</v>
      </c>
      <c r="U62" s="26">
        <v>28</v>
      </c>
      <c r="V62" s="26">
        <v>80</v>
      </c>
      <c r="W62" s="26">
        <v>49</v>
      </c>
      <c r="X62" s="26">
        <v>58</v>
      </c>
      <c r="Y62" s="26">
        <v>60</v>
      </c>
      <c r="Z62" s="26">
        <v>77</v>
      </c>
      <c r="AA62" s="26">
        <v>23</v>
      </c>
      <c r="AB62" s="26">
        <v>52</v>
      </c>
      <c r="AC62" s="26">
        <v>65</v>
      </c>
      <c r="AD62" s="26">
        <v>49</v>
      </c>
      <c r="AE62" s="26">
        <v>54</v>
      </c>
      <c r="AF62" s="26">
        <v>60</v>
      </c>
      <c r="AG62" s="26">
        <v>31</v>
      </c>
      <c r="AH62" s="26">
        <v>71</v>
      </c>
      <c r="AI62" s="26">
        <v>1</v>
      </c>
      <c r="AJ62" s="26">
        <v>18</v>
      </c>
      <c r="AK62" s="26">
        <v>57</v>
      </c>
      <c r="AL62" s="26">
        <v>74</v>
      </c>
      <c r="AM62" s="26">
        <v>40</v>
      </c>
      <c r="AN62" s="26">
        <v>6</v>
      </c>
      <c r="AO62" s="26">
        <v>60</v>
      </c>
      <c r="AP62" s="26">
        <v>67</v>
      </c>
      <c r="AQ62" s="26">
        <v>38</v>
      </c>
      <c r="AR62" s="26">
        <v>33</v>
      </c>
      <c r="AS62" s="26">
        <v>30</v>
      </c>
      <c r="AT62" s="26">
        <v>43</v>
      </c>
      <c r="AU62" s="26">
        <v>58</v>
      </c>
      <c r="AV62" s="26">
        <v>64</v>
      </c>
      <c r="AW62" s="26">
        <v>73</v>
      </c>
      <c r="AX62" s="26">
        <v>1</v>
      </c>
      <c r="AY62" s="26">
        <v>9</v>
      </c>
      <c r="AZ62" s="26">
        <v>13</v>
      </c>
      <c r="BA62" s="26">
        <v>3</v>
      </c>
      <c r="BB62" s="26">
        <v>21</v>
      </c>
      <c r="BC62" s="26">
        <v>59</v>
      </c>
      <c r="BD62" s="26">
        <v>19</v>
      </c>
      <c r="BE62" s="26">
        <v>59</v>
      </c>
      <c r="BF62" s="26">
        <v>67</v>
      </c>
      <c r="BG62" s="26">
        <v>76</v>
      </c>
      <c r="BH62" s="26">
        <v>43</v>
      </c>
      <c r="BI62" s="26">
        <v>56</v>
      </c>
      <c r="BJ62" s="26">
        <v>68</v>
      </c>
      <c r="BK62" s="26">
        <v>63</v>
      </c>
      <c r="BL62" s="26">
        <v>1</v>
      </c>
      <c r="BM62" s="26">
        <v>71</v>
      </c>
      <c r="BN62" s="26">
        <v>38</v>
      </c>
      <c r="BO62" s="26">
        <v>25</v>
      </c>
      <c r="BP62" s="26">
        <v>66</v>
      </c>
      <c r="BQ62" s="26">
        <v>20</v>
      </c>
      <c r="BR62" s="26">
        <v>27</v>
      </c>
      <c r="BS62" s="26">
        <v>66</v>
      </c>
      <c r="BT62" s="26">
        <v>66</v>
      </c>
      <c r="BU62" s="26">
        <v>65</v>
      </c>
      <c r="BV62" s="26">
        <v>59</v>
      </c>
      <c r="BW62" s="26">
        <v>1</v>
      </c>
      <c r="BX62" s="26">
        <v>68</v>
      </c>
      <c r="BY62" s="26">
        <v>68</v>
      </c>
      <c r="BZ62" s="26">
        <v>36</v>
      </c>
      <c r="CA62" s="26">
        <v>79</v>
      </c>
      <c r="CB62" s="26">
        <v>10</v>
      </c>
      <c r="CC62" s="26">
        <v>3</v>
      </c>
      <c r="CD62" s="26">
        <v>81</v>
      </c>
      <c r="CE62" s="26">
        <v>17</v>
      </c>
      <c r="CF62" s="26">
        <v>1</v>
      </c>
      <c r="CG62" s="26">
        <v>10</v>
      </c>
      <c r="CH62" s="26">
        <v>60</v>
      </c>
      <c r="CI62" s="26">
        <v>29</v>
      </c>
      <c r="CJ62" s="26">
        <v>13</v>
      </c>
      <c r="CK62" s="26">
        <v>80</v>
      </c>
      <c r="CL62" s="26">
        <v>45</v>
      </c>
      <c r="CM62" s="26">
        <v>22</v>
      </c>
      <c r="CN62" s="26">
        <v>75</v>
      </c>
      <c r="CO62" s="26">
        <v>76</v>
      </c>
      <c r="CP62" s="26">
        <v>68</v>
      </c>
      <c r="CQ62" s="26">
        <v>23</v>
      </c>
      <c r="CR62" s="26">
        <v>53</v>
      </c>
      <c r="CS62" s="26">
        <v>41</v>
      </c>
      <c r="CT62" s="26">
        <v>49</v>
      </c>
      <c r="CU62" s="26">
        <v>79</v>
      </c>
      <c r="CV62" s="26">
        <v>57</v>
      </c>
      <c r="CW62" s="26">
        <v>15</v>
      </c>
      <c r="CX62" s="26">
        <v>16</v>
      </c>
      <c r="CY62" s="26">
        <v>57</v>
      </c>
      <c r="CZ62" s="26">
        <v>56</v>
      </c>
      <c r="DA62" s="26">
        <v>79</v>
      </c>
      <c r="DB62" s="26">
        <v>70</v>
      </c>
      <c r="DC62" s="26">
        <v>16</v>
      </c>
      <c r="DD62" s="26">
        <v>27</v>
      </c>
      <c r="DE62" s="26">
        <v>33</v>
      </c>
      <c r="DF62" s="26">
        <v>19</v>
      </c>
      <c r="DG62" s="26">
        <v>39</v>
      </c>
      <c r="DH62" s="26">
        <v>56</v>
      </c>
      <c r="DI62" s="26">
        <v>55</v>
      </c>
      <c r="DJ62" s="26">
        <v>48</v>
      </c>
      <c r="DK62" s="26">
        <v>49</v>
      </c>
      <c r="DL62" s="26">
        <v>38</v>
      </c>
      <c r="DM62" s="26">
        <v>77</v>
      </c>
      <c r="DN62" s="26">
        <v>45</v>
      </c>
      <c r="DO62" s="26">
        <v>66</v>
      </c>
      <c r="DP62" s="26">
        <v>15</v>
      </c>
      <c r="DQ62" s="26">
        <v>46</v>
      </c>
      <c r="DR62" s="26">
        <v>47</v>
      </c>
      <c r="DS62" s="26">
        <v>49</v>
      </c>
      <c r="DT62" s="26">
        <v>43</v>
      </c>
      <c r="DU62" s="26">
        <v>44</v>
      </c>
      <c r="DV62" s="26">
        <v>1</v>
      </c>
      <c r="DW62" s="26">
        <v>77</v>
      </c>
      <c r="DX62" s="26">
        <v>37</v>
      </c>
      <c r="DY62" s="26">
        <v>61</v>
      </c>
      <c r="DZ62" s="26">
        <v>55</v>
      </c>
      <c r="EA62" s="26">
        <v>61</v>
      </c>
      <c r="EB62" s="26">
        <v>24</v>
      </c>
      <c r="EC62" s="26">
        <v>59</v>
      </c>
      <c r="ED62" s="26">
        <v>60</v>
      </c>
      <c r="EE62" s="26">
        <v>68</v>
      </c>
      <c r="EF62" s="26">
        <v>23</v>
      </c>
      <c r="EG62" s="26">
        <v>19</v>
      </c>
      <c r="EH62" s="26">
        <v>32</v>
      </c>
      <c r="EI62" s="26">
        <v>35</v>
      </c>
      <c r="EJ62" s="26">
        <v>61</v>
      </c>
      <c r="EK62" s="26">
        <v>64</v>
      </c>
      <c r="EL62" s="26">
        <v>54</v>
      </c>
      <c r="EM62" s="26">
        <v>48</v>
      </c>
      <c r="EN62" s="26">
        <v>26</v>
      </c>
    </row>
    <row r="63" spans="1:144">
      <c r="A63" s="34" t="s">
        <v>224</v>
      </c>
      <c r="B63" s="34" t="s">
        <v>11</v>
      </c>
      <c r="C63" s="26">
        <v>66</v>
      </c>
      <c r="D63" s="26">
        <v>56</v>
      </c>
      <c r="E63" s="26">
        <v>59</v>
      </c>
      <c r="F63" s="26">
        <v>49</v>
      </c>
      <c r="G63" s="26">
        <v>81</v>
      </c>
      <c r="H63" s="26">
        <v>67</v>
      </c>
      <c r="I63" s="26">
        <v>21</v>
      </c>
      <c r="J63" s="26">
        <v>44</v>
      </c>
      <c r="K63" s="26">
        <v>71</v>
      </c>
      <c r="L63" s="26">
        <v>28</v>
      </c>
      <c r="M63" s="26">
        <v>57</v>
      </c>
      <c r="N63" s="26">
        <v>37</v>
      </c>
      <c r="O63" s="26">
        <v>62</v>
      </c>
      <c r="P63" s="26">
        <v>78</v>
      </c>
      <c r="Q63" s="26">
        <v>2</v>
      </c>
      <c r="R63" s="26">
        <v>59</v>
      </c>
      <c r="S63" s="26">
        <v>64</v>
      </c>
      <c r="T63" s="26">
        <v>23</v>
      </c>
      <c r="U63" s="26">
        <v>11</v>
      </c>
      <c r="V63" s="26">
        <v>41</v>
      </c>
      <c r="W63" s="26">
        <v>70</v>
      </c>
      <c r="X63" s="26">
        <v>46</v>
      </c>
      <c r="Y63" s="26">
        <v>81</v>
      </c>
      <c r="Z63" s="26">
        <v>40</v>
      </c>
      <c r="AA63" s="26">
        <v>37</v>
      </c>
      <c r="AB63" s="26">
        <v>67</v>
      </c>
      <c r="AC63" s="26">
        <v>60</v>
      </c>
      <c r="AD63" s="26">
        <v>37</v>
      </c>
      <c r="AE63" s="26">
        <v>74</v>
      </c>
      <c r="AF63" s="26">
        <v>32</v>
      </c>
      <c r="AG63" s="26">
        <v>32</v>
      </c>
      <c r="AH63" s="26">
        <v>9</v>
      </c>
      <c r="AI63" s="26">
        <v>74</v>
      </c>
      <c r="AJ63" s="26">
        <v>31</v>
      </c>
      <c r="AK63" s="26">
        <v>58</v>
      </c>
      <c r="AL63" s="26">
        <v>52</v>
      </c>
      <c r="AM63" s="26">
        <v>22</v>
      </c>
      <c r="AN63" s="26">
        <v>10</v>
      </c>
      <c r="AO63" s="26">
        <v>65</v>
      </c>
      <c r="AP63" s="26">
        <v>72</v>
      </c>
      <c r="AQ63" s="26">
        <v>61</v>
      </c>
      <c r="AR63" s="26">
        <v>72</v>
      </c>
      <c r="AS63" s="26">
        <v>64</v>
      </c>
      <c r="AT63" s="26">
        <v>15</v>
      </c>
      <c r="AU63" s="26">
        <v>17</v>
      </c>
      <c r="AV63" s="26">
        <v>51</v>
      </c>
      <c r="AW63" s="26">
        <v>55</v>
      </c>
      <c r="AX63" s="26">
        <v>1</v>
      </c>
      <c r="AY63" s="26">
        <v>37</v>
      </c>
      <c r="AZ63" s="26">
        <v>68</v>
      </c>
      <c r="BA63" s="26">
        <v>69</v>
      </c>
      <c r="BB63" s="26">
        <v>38</v>
      </c>
      <c r="BC63" s="26">
        <v>25</v>
      </c>
      <c r="BD63" s="26">
        <v>72</v>
      </c>
      <c r="BE63" s="26">
        <v>26</v>
      </c>
      <c r="BF63" s="26">
        <v>1</v>
      </c>
      <c r="BG63" s="26">
        <v>50</v>
      </c>
      <c r="BH63" s="26">
        <v>43</v>
      </c>
      <c r="BI63" s="26">
        <v>56</v>
      </c>
      <c r="BJ63" s="26">
        <v>62</v>
      </c>
      <c r="BK63" s="26">
        <v>80</v>
      </c>
      <c r="BL63" s="26">
        <v>41</v>
      </c>
      <c r="BM63" s="26">
        <v>33</v>
      </c>
      <c r="BN63" s="26">
        <v>28</v>
      </c>
      <c r="BO63" s="26">
        <v>9</v>
      </c>
      <c r="BP63" s="26">
        <v>5</v>
      </c>
      <c r="BQ63" s="26">
        <v>23</v>
      </c>
      <c r="BR63" s="26">
        <v>33</v>
      </c>
      <c r="BS63" s="26">
        <v>73</v>
      </c>
      <c r="BT63" s="26">
        <v>60</v>
      </c>
      <c r="BU63" s="26">
        <v>75</v>
      </c>
      <c r="BV63" s="26">
        <v>47</v>
      </c>
      <c r="BW63" s="26">
        <v>1</v>
      </c>
      <c r="BX63" s="26">
        <v>73</v>
      </c>
      <c r="BY63" s="26">
        <v>53</v>
      </c>
      <c r="BZ63" s="26">
        <v>19</v>
      </c>
      <c r="CA63" s="26">
        <v>26</v>
      </c>
      <c r="CB63" s="26">
        <v>11</v>
      </c>
      <c r="CC63" s="26">
        <v>51</v>
      </c>
      <c r="CD63" s="26">
        <v>32</v>
      </c>
      <c r="CE63" s="26">
        <v>72</v>
      </c>
      <c r="CF63" s="26">
        <v>58</v>
      </c>
      <c r="CG63" s="26">
        <v>9</v>
      </c>
      <c r="CH63" s="26">
        <v>36</v>
      </c>
      <c r="CI63" s="26">
        <v>5</v>
      </c>
      <c r="CJ63" s="26">
        <v>12</v>
      </c>
      <c r="CK63" s="26">
        <v>1</v>
      </c>
      <c r="CL63" s="26">
        <v>37</v>
      </c>
      <c r="CM63" s="26">
        <v>57</v>
      </c>
      <c r="CN63" s="26">
        <v>18</v>
      </c>
      <c r="CO63" s="26">
        <v>59</v>
      </c>
      <c r="CP63" s="26">
        <v>48</v>
      </c>
      <c r="CQ63" s="26">
        <v>62</v>
      </c>
      <c r="CR63" s="26">
        <v>73</v>
      </c>
      <c r="CS63" s="26">
        <v>51</v>
      </c>
      <c r="CT63" s="26">
        <v>75</v>
      </c>
      <c r="CU63" s="26">
        <v>14</v>
      </c>
      <c r="CV63" s="26">
        <v>47</v>
      </c>
      <c r="CW63" s="26">
        <v>32</v>
      </c>
      <c r="CX63" s="26">
        <v>66</v>
      </c>
      <c r="CY63" s="26">
        <v>77</v>
      </c>
      <c r="CZ63" s="26">
        <v>82</v>
      </c>
      <c r="DA63" s="26">
        <v>41</v>
      </c>
      <c r="DB63" s="26">
        <v>41</v>
      </c>
      <c r="DC63" s="26">
        <v>65</v>
      </c>
      <c r="DD63" s="26">
        <v>13</v>
      </c>
      <c r="DE63" s="26">
        <v>35</v>
      </c>
      <c r="DF63" s="26">
        <v>61</v>
      </c>
      <c r="DG63" s="26">
        <v>62</v>
      </c>
      <c r="DH63" s="26">
        <v>66</v>
      </c>
      <c r="DI63" s="26">
        <v>64</v>
      </c>
      <c r="DJ63" s="26">
        <v>67</v>
      </c>
      <c r="DK63" s="26">
        <v>62</v>
      </c>
      <c r="DL63" s="26">
        <v>31</v>
      </c>
      <c r="DM63" s="26">
        <v>47</v>
      </c>
      <c r="DN63" s="26">
        <v>53</v>
      </c>
      <c r="DO63" s="26">
        <v>56</v>
      </c>
      <c r="DP63" s="26">
        <v>23</v>
      </c>
      <c r="DQ63" s="26">
        <v>25</v>
      </c>
      <c r="DR63" s="26">
        <v>38</v>
      </c>
      <c r="DS63" s="26">
        <v>33</v>
      </c>
      <c r="DT63" s="26">
        <v>66</v>
      </c>
      <c r="DU63" s="26">
        <v>80</v>
      </c>
      <c r="DV63" s="26">
        <v>26</v>
      </c>
      <c r="DW63" s="26">
        <v>81</v>
      </c>
      <c r="DX63" s="26">
        <v>70</v>
      </c>
      <c r="DY63" s="26">
        <v>35</v>
      </c>
      <c r="DZ63" s="26">
        <v>31</v>
      </c>
      <c r="EA63" s="26">
        <v>28</v>
      </c>
      <c r="EB63" s="26">
        <v>49</v>
      </c>
      <c r="EC63" s="26">
        <v>32</v>
      </c>
      <c r="ED63" s="26">
        <v>34</v>
      </c>
      <c r="EE63" s="26">
        <v>39</v>
      </c>
      <c r="EF63" s="26">
        <v>29</v>
      </c>
      <c r="EG63" s="26">
        <v>41</v>
      </c>
      <c r="EH63" s="26">
        <v>17</v>
      </c>
      <c r="EI63" s="26">
        <v>10</v>
      </c>
      <c r="EJ63" s="26">
        <v>10</v>
      </c>
      <c r="EK63" s="26">
        <v>16</v>
      </c>
      <c r="EL63" s="26">
        <v>34</v>
      </c>
      <c r="EM63" s="26">
        <v>15</v>
      </c>
      <c r="EN63" s="26">
        <v>16</v>
      </c>
    </row>
    <row r="64" spans="1:144">
      <c r="A64" s="34" t="s">
        <v>223</v>
      </c>
      <c r="B64" s="34" t="s">
        <v>97</v>
      </c>
      <c r="C64" s="26">
        <v>61</v>
      </c>
      <c r="D64" s="26">
        <v>65</v>
      </c>
      <c r="E64" s="26">
        <v>38</v>
      </c>
      <c r="F64" s="26">
        <v>67</v>
      </c>
      <c r="G64" s="26">
        <v>62</v>
      </c>
      <c r="H64" s="26">
        <v>58</v>
      </c>
      <c r="I64" s="26">
        <v>45</v>
      </c>
      <c r="J64" s="26">
        <v>40</v>
      </c>
      <c r="K64" s="26">
        <v>70</v>
      </c>
      <c r="L64" s="26">
        <v>71</v>
      </c>
      <c r="M64" s="26">
        <v>63</v>
      </c>
      <c r="N64" s="26">
        <v>53</v>
      </c>
      <c r="O64" s="26">
        <v>33</v>
      </c>
      <c r="P64" s="26">
        <v>19</v>
      </c>
      <c r="Q64" s="26">
        <v>33</v>
      </c>
      <c r="R64" s="26">
        <v>44</v>
      </c>
      <c r="S64" s="26">
        <v>66</v>
      </c>
      <c r="T64" s="26">
        <v>71</v>
      </c>
      <c r="U64" s="26">
        <v>7</v>
      </c>
      <c r="V64" s="26">
        <v>82</v>
      </c>
      <c r="W64" s="26">
        <v>48</v>
      </c>
      <c r="X64" s="26">
        <v>42</v>
      </c>
      <c r="Y64" s="26">
        <v>62</v>
      </c>
      <c r="Z64" s="26">
        <v>74</v>
      </c>
      <c r="AA64" s="26">
        <v>27</v>
      </c>
      <c r="AB64" s="26">
        <v>36</v>
      </c>
      <c r="AC64" s="26">
        <v>46</v>
      </c>
      <c r="AD64" s="26">
        <v>61</v>
      </c>
      <c r="AE64" s="26">
        <v>50</v>
      </c>
      <c r="AF64" s="26">
        <v>33</v>
      </c>
      <c r="AG64" s="26">
        <v>70</v>
      </c>
      <c r="AH64" s="26">
        <v>48</v>
      </c>
      <c r="AI64" s="26">
        <v>1</v>
      </c>
      <c r="AJ64" s="26">
        <v>40</v>
      </c>
      <c r="AK64" s="26">
        <v>68</v>
      </c>
      <c r="AL64" s="26">
        <v>70</v>
      </c>
      <c r="AM64" s="26">
        <v>14</v>
      </c>
      <c r="AN64" s="26">
        <v>29</v>
      </c>
      <c r="AO64" s="26">
        <v>61</v>
      </c>
      <c r="AP64" s="26">
        <v>74</v>
      </c>
      <c r="AQ64" s="26">
        <v>39</v>
      </c>
      <c r="AR64" s="26">
        <v>39</v>
      </c>
      <c r="AS64" s="26">
        <v>76</v>
      </c>
      <c r="AT64" s="26">
        <v>49</v>
      </c>
      <c r="AU64" s="26">
        <v>68</v>
      </c>
      <c r="AV64" s="26">
        <v>64</v>
      </c>
      <c r="AW64" s="26">
        <v>60</v>
      </c>
      <c r="AX64" s="26">
        <v>1</v>
      </c>
      <c r="AY64" s="26">
        <v>56</v>
      </c>
      <c r="AZ64" s="26">
        <v>56</v>
      </c>
      <c r="BA64" s="26">
        <v>76</v>
      </c>
      <c r="BB64" s="26">
        <v>59</v>
      </c>
      <c r="BC64" s="26">
        <v>33</v>
      </c>
      <c r="BD64" s="26">
        <v>57</v>
      </c>
      <c r="BE64" s="26">
        <v>46</v>
      </c>
      <c r="BF64" s="26">
        <v>43</v>
      </c>
      <c r="BG64" s="26">
        <v>67</v>
      </c>
      <c r="BH64" s="26">
        <v>25</v>
      </c>
      <c r="BI64" s="26">
        <v>1</v>
      </c>
      <c r="BJ64" s="26">
        <v>49</v>
      </c>
      <c r="BK64" s="26">
        <v>49</v>
      </c>
      <c r="BL64" s="26">
        <v>1</v>
      </c>
      <c r="BM64" s="26">
        <v>37</v>
      </c>
      <c r="BN64" s="26">
        <v>53</v>
      </c>
      <c r="BO64" s="26">
        <v>21</v>
      </c>
      <c r="BP64" s="26">
        <v>55</v>
      </c>
      <c r="BQ64" s="26">
        <v>32</v>
      </c>
      <c r="BR64" s="26">
        <v>37</v>
      </c>
      <c r="BS64" s="26">
        <v>56</v>
      </c>
      <c r="BT64" s="26">
        <v>45</v>
      </c>
      <c r="BU64" s="26">
        <v>50</v>
      </c>
      <c r="BV64" s="26">
        <v>48</v>
      </c>
      <c r="BW64" s="26">
        <v>65</v>
      </c>
      <c r="BX64" s="26">
        <v>56</v>
      </c>
      <c r="BY64" s="26">
        <v>59</v>
      </c>
      <c r="BZ64" s="26">
        <v>28</v>
      </c>
      <c r="CA64" s="26">
        <v>77</v>
      </c>
      <c r="CB64" s="26">
        <v>32</v>
      </c>
      <c r="CC64" s="26">
        <v>72</v>
      </c>
      <c r="CD64" s="26">
        <v>73</v>
      </c>
      <c r="CE64" s="26">
        <v>11</v>
      </c>
      <c r="CF64" s="26">
        <v>45</v>
      </c>
      <c r="CG64" s="26">
        <v>25</v>
      </c>
      <c r="CH64" s="26">
        <v>5</v>
      </c>
      <c r="CI64" s="26">
        <v>51</v>
      </c>
      <c r="CJ64" s="26">
        <v>17</v>
      </c>
      <c r="CK64" s="26">
        <v>46</v>
      </c>
      <c r="CL64" s="26">
        <v>41</v>
      </c>
      <c r="CM64" s="26">
        <v>14</v>
      </c>
      <c r="CN64" s="26">
        <v>78</v>
      </c>
      <c r="CO64" s="26">
        <v>81</v>
      </c>
      <c r="CP64" s="26">
        <v>53</v>
      </c>
      <c r="CQ64" s="26">
        <v>31</v>
      </c>
      <c r="CR64" s="26">
        <v>50</v>
      </c>
      <c r="CS64" s="26">
        <v>30</v>
      </c>
      <c r="CT64" s="26">
        <v>42</v>
      </c>
      <c r="CU64" s="26">
        <v>39</v>
      </c>
      <c r="CV64" s="26">
        <v>56</v>
      </c>
      <c r="CW64" s="26">
        <v>25</v>
      </c>
      <c r="CX64" s="26">
        <v>76</v>
      </c>
      <c r="CY64" s="26">
        <v>61</v>
      </c>
      <c r="CZ64" s="26">
        <v>49</v>
      </c>
      <c r="DA64" s="26">
        <v>76</v>
      </c>
      <c r="DB64" s="26">
        <v>61</v>
      </c>
      <c r="DC64" s="26">
        <v>32</v>
      </c>
      <c r="DD64" s="26">
        <v>33</v>
      </c>
      <c r="DE64" s="26">
        <v>18</v>
      </c>
      <c r="DF64" s="26">
        <v>26</v>
      </c>
      <c r="DG64" s="26">
        <v>27</v>
      </c>
      <c r="DH64" s="26">
        <v>57</v>
      </c>
      <c r="DI64" s="26">
        <v>32</v>
      </c>
      <c r="DJ64" s="26">
        <v>40</v>
      </c>
      <c r="DK64" s="26">
        <v>35</v>
      </c>
      <c r="DL64" s="26">
        <v>20</v>
      </c>
      <c r="DM64" s="26">
        <v>61</v>
      </c>
      <c r="DN64" s="26">
        <v>58</v>
      </c>
      <c r="DO64" s="26">
        <v>40</v>
      </c>
      <c r="DP64" s="26">
        <v>71</v>
      </c>
      <c r="DQ64" s="26">
        <v>60</v>
      </c>
      <c r="DR64" s="26">
        <v>57</v>
      </c>
      <c r="DS64" s="26">
        <v>49</v>
      </c>
      <c r="DT64" s="26">
        <v>28</v>
      </c>
      <c r="DU64" s="26">
        <v>60</v>
      </c>
      <c r="DV64" s="26">
        <v>43</v>
      </c>
      <c r="DW64" s="26">
        <v>67</v>
      </c>
      <c r="DX64" s="26">
        <v>27</v>
      </c>
      <c r="DY64" s="26">
        <v>35</v>
      </c>
      <c r="DZ64" s="26">
        <v>35</v>
      </c>
      <c r="EA64" s="26">
        <v>35</v>
      </c>
      <c r="EB64" s="26">
        <v>42</v>
      </c>
      <c r="EC64" s="26">
        <v>25</v>
      </c>
      <c r="ED64" s="26">
        <v>31</v>
      </c>
      <c r="EE64" s="26">
        <v>75</v>
      </c>
      <c r="EF64" s="26">
        <v>65</v>
      </c>
      <c r="EG64" s="26">
        <v>42</v>
      </c>
      <c r="EH64" s="26">
        <v>42</v>
      </c>
      <c r="EI64" s="26">
        <v>32</v>
      </c>
      <c r="EJ64" s="26">
        <v>35</v>
      </c>
      <c r="EK64" s="26">
        <v>57</v>
      </c>
      <c r="EL64" s="26">
        <v>13</v>
      </c>
      <c r="EM64" s="26">
        <v>48</v>
      </c>
      <c r="EN64" s="26">
        <v>26</v>
      </c>
    </row>
    <row r="65" spans="1:144">
      <c r="A65" s="34" t="s">
        <v>212</v>
      </c>
      <c r="B65" s="34" t="s">
        <v>0</v>
      </c>
      <c r="C65" s="26">
        <v>58</v>
      </c>
      <c r="D65" s="26">
        <v>53</v>
      </c>
      <c r="E65" s="26">
        <v>52</v>
      </c>
      <c r="F65" s="26">
        <v>60</v>
      </c>
      <c r="G65" s="26">
        <v>42</v>
      </c>
      <c r="H65" s="26">
        <v>59</v>
      </c>
      <c r="I65" s="26">
        <v>61</v>
      </c>
      <c r="J65" s="26">
        <v>39</v>
      </c>
      <c r="K65" s="26">
        <v>66</v>
      </c>
      <c r="L65" s="26">
        <v>51</v>
      </c>
      <c r="M65" s="26">
        <v>56</v>
      </c>
      <c r="N65" s="26">
        <v>6</v>
      </c>
      <c r="O65" s="26">
        <v>74</v>
      </c>
      <c r="P65" s="26">
        <v>80</v>
      </c>
      <c r="Q65" s="26">
        <v>26</v>
      </c>
      <c r="R65" s="26">
        <v>46</v>
      </c>
      <c r="S65" s="26">
        <v>46</v>
      </c>
      <c r="T65" s="26">
        <v>9</v>
      </c>
      <c r="U65" s="26">
        <v>29</v>
      </c>
      <c r="V65" s="26">
        <v>73</v>
      </c>
      <c r="W65" s="26">
        <v>72</v>
      </c>
      <c r="X65" s="26">
        <v>43</v>
      </c>
      <c r="Y65" s="26">
        <v>42</v>
      </c>
      <c r="Z65" s="26">
        <v>71</v>
      </c>
      <c r="AA65" s="26">
        <v>47</v>
      </c>
      <c r="AB65" s="26">
        <v>45</v>
      </c>
      <c r="AC65" s="26">
        <v>23</v>
      </c>
      <c r="AD65" s="26">
        <v>70</v>
      </c>
      <c r="AE65" s="26">
        <v>19</v>
      </c>
      <c r="AF65" s="26">
        <v>62</v>
      </c>
      <c r="AG65" s="26">
        <v>77</v>
      </c>
      <c r="AH65" s="26">
        <v>39</v>
      </c>
      <c r="AI65" s="26">
        <v>34</v>
      </c>
      <c r="AJ65" s="26">
        <v>37</v>
      </c>
      <c r="AK65" s="26">
        <v>44</v>
      </c>
      <c r="AL65" s="26">
        <v>63</v>
      </c>
      <c r="AM65" s="26">
        <v>32</v>
      </c>
      <c r="AN65" s="26">
        <v>47</v>
      </c>
      <c r="AO65" s="26">
        <v>50</v>
      </c>
      <c r="AP65" s="26">
        <v>79</v>
      </c>
      <c r="AQ65" s="26">
        <v>74</v>
      </c>
      <c r="AR65" s="26">
        <v>65</v>
      </c>
      <c r="AS65" s="26">
        <v>30</v>
      </c>
      <c r="AT65" s="26">
        <v>31</v>
      </c>
      <c r="AU65" s="26">
        <v>68</v>
      </c>
      <c r="AV65" s="26">
        <v>37</v>
      </c>
      <c r="AW65" s="26">
        <v>58</v>
      </c>
      <c r="AX65" s="26">
        <v>80</v>
      </c>
      <c r="AY65" s="26">
        <v>67</v>
      </c>
      <c r="AZ65" s="26">
        <v>20</v>
      </c>
      <c r="BA65" s="26">
        <v>52</v>
      </c>
      <c r="BB65" s="26">
        <v>9</v>
      </c>
      <c r="BC65" s="26">
        <v>7</v>
      </c>
      <c r="BD65" s="26">
        <v>5</v>
      </c>
      <c r="BE65" s="26">
        <v>52</v>
      </c>
      <c r="BF65" s="26">
        <v>52</v>
      </c>
      <c r="BG65" s="26">
        <v>63</v>
      </c>
      <c r="BH65" s="26">
        <v>43</v>
      </c>
      <c r="BI65" s="26">
        <v>56</v>
      </c>
      <c r="BJ65" s="26">
        <v>59</v>
      </c>
      <c r="BK65" s="26">
        <v>67</v>
      </c>
      <c r="BL65" s="26">
        <v>41</v>
      </c>
      <c r="BM65" s="26">
        <v>61</v>
      </c>
      <c r="BN65" s="26">
        <v>70</v>
      </c>
      <c r="BO65" s="26">
        <v>13</v>
      </c>
      <c r="BP65" s="26">
        <v>49</v>
      </c>
      <c r="BQ65" s="26">
        <v>34</v>
      </c>
      <c r="BR65" s="26">
        <v>56</v>
      </c>
      <c r="BS65" s="26">
        <v>59</v>
      </c>
      <c r="BT65" s="26">
        <v>61</v>
      </c>
      <c r="BU65" s="26">
        <v>48</v>
      </c>
      <c r="BV65" s="26">
        <v>43</v>
      </c>
      <c r="BW65" s="26">
        <v>1</v>
      </c>
      <c r="BX65" s="26">
        <v>60</v>
      </c>
      <c r="BY65" s="26">
        <v>27</v>
      </c>
      <c r="BZ65" s="26">
        <v>59</v>
      </c>
      <c r="CA65" s="26">
        <v>47</v>
      </c>
      <c r="CB65" s="26">
        <v>18</v>
      </c>
      <c r="CC65" s="26">
        <v>8</v>
      </c>
      <c r="CD65" s="26">
        <v>8</v>
      </c>
      <c r="CE65" s="26">
        <v>8</v>
      </c>
      <c r="CF65" s="26">
        <v>40</v>
      </c>
      <c r="CG65" s="26">
        <v>32</v>
      </c>
      <c r="CH65" s="26">
        <v>7</v>
      </c>
      <c r="CI65" s="26">
        <v>3</v>
      </c>
      <c r="CJ65" s="26">
        <v>57</v>
      </c>
      <c r="CK65" s="26">
        <v>52</v>
      </c>
      <c r="CL65" s="26">
        <v>6</v>
      </c>
      <c r="CM65" s="26">
        <v>71</v>
      </c>
      <c r="CN65" s="26">
        <v>66</v>
      </c>
      <c r="CO65" s="26">
        <v>63</v>
      </c>
      <c r="CP65" s="26">
        <v>48</v>
      </c>
      <c r="CQ65" s="26">
        <v>57</v>
      </c>
      <c r="CR65" s="26">
        <v>72</v>
      </c>
      <c r="CS65" s="26">
        <v>73</v>
      </c>
      <c r="CT65" s="26">
        <v>63</v>
      </c>
      <c r="CU65" s="26">
        <v>73</v>
      </c>
      <c r="CV65" s="26">
        <v>9</v>
      </c>
      <c r="CW65" s="26">
        <v>10</v>
      </c>
      <c r="CX65" s="26">
        <v>73</v>
      </c>
      <c r="CY65" s="26">
        <v>14</v>
      </c>
      <c r="CZ65" s="26">
        <v>60</v>
      </c>
      <c r="DA65" s="26">
        <v>72</v>
      </c>
      <c r="DB65" s="26">
        <v>62</v>
      </c>
      <c r="DC65" s="26">
        <v>41</v>
      </c>
      <c r="DD65" s="26">
        <v>28</v>
      </c>
      <c r="DE65" s="26">
        <v>35</v>
      </c>
      <c r="DF65" s="26">
        <v>51</v>
      </c>
      <c r="DG65" s="26">
        <v>24</v>
      </c>
      <c r="DH65" s="26">
        <v>50</v>
      </c>
      <c r="DI65" s="26">
        <v>53</v>
      </c>
      <c r="DJ65" s="26">
        <v>53</v>
      </c>
      <c r="DK65" s="26">
        <v>22</v>
      </c>
      <c r="DL65" s="26">
        <v>8</v>
      </c>
      <c r="DM65" s="26">
        <v>42</v>
      </c>
      <c r="DN65" s="26">
        <v>59</v>
      </c>
      <c r="DO65" s="26">
        <v>64</v>
      </c>
      <c r="DP65" s="26">
        <v>77</v>
      </c>
      <c r="DQ65" s="26">
        <v>66</v>
      </c>
      <c r="DR65" s="26">
        <v>75</v>
      </c>
      <c r="DS65" s="26">
        <v>20</v>
      </c>
      <c r="DT65" s="26">
        <v>58</v>
      </c>
      <c r="DU65" s="26">
        <v>1</v>
      </c>
      <c r="DV65" s="26">
        <v>1</v>
      </c>
      <c r="DW65" s="26">
        <v>11</v>
      </c>
      <c r="DX65" s="26">
        <v>44</v>
      </c>
      <c r="DY65" s="26">
        <v>57</v>
      </c>
      <c r="DZ65" s="26">
        <v>58</v>
      </c>
      <c r="EA65" s="26">
        <v>60</v>
      </c>
      <c r="EB65" s="26">
        <v>29</v>
      </c>
      <c r="EC65" s="26">
        <v>61</v>
      </c>
      <c r="ED65" s="26">
        <v>62</v>
      </c>
      <c r="EE65" s="26">
        <v>67</v>
      </c>
      <c r="EF65" s="26">
        <v>80</v>
      </c>
      <c r="EG65" s="26">
        <v>58</v>
      </c>
      <c r="EH65" s="26">
        <v>53</v>
      </c>
      <c r="EI65" s="26">
        <v>25</v>
      </c>
      <c r="EJ65" s="26">
        <v>46</v>
      </c>
      <c r="EK65" s="26">
        <v>65</v>
      </c>
      <c r="EL65" s="26">
        <v>7</v>
      </c>
      <c r="EM65" s="26">
        <v>48</v>
      </c>
      <c r="EN65" s="26">
        <v>26</v>
      </c>
    </row>
    <row r="66" spans="1:144">
      <c r="A66" s="34" t="s">
        <v>286</v>
      </c>
      <c r="B66" s="34" t="s">
        <v>98</v>
      </c>
      <c r="C66" s="26">
        <v>56</v>
      </c>
      <c r="D66" s="26">
        <v>63</v>
      </c>
      <c r="E66" s="26">
        <v>62</v>
      </c>
      <c r="F66" s="26">
        <v>75</v>
      </c>
      <c r="G66" s="26">
        <v>17</v>
      </c>
      <c r="H66" s="26">
        <v>44</v>
      </c>
      <c r="I66" s="26">
        <v>65</v>
      </c>
      <c r="J66" s="26">
        <v>23</v>
      </c>
      <c r="K66" s="26">
        <v>68</v>
      </c>
      <c r="L66" s="26">
        <v>73</v>
      </c>
      <c r="M66" s="26">
        <v>51</v>
      </c>
      <c r="N66" s="26">
        <v>52</v>
      </c>
      <c r="O66" s="26">
        <v>46</v>
      </c>
      <c r="P66" s="26">
        <v>74</v>
      </c>
      <c r="Q66" s="26">
        <v>56</v>
      </c>
      <c r="R66" s="26">
        <v>43</v>
      </c>
      <c r="S66" s="26">
        <v>54</v>
      </c>
      <c r="T66" s="26">
        <v>70</v>
      </c>
      <c r="U66" s="26">
        <v>5</v>
      </c>
      <c r="V66" s="26">
        <v>79</v>
      </c>
      <c r="W66" s="26">
        <v>76</v>
      </c>
      <c r="X66" s="26">
        <v>22</v>
      </c>
      <c r="Y66" s="26">
        <v>17</v>
      </c>
      <c r="Z66" s="26">
        <v>62</v>
      </c>
      <c r="AA66" s="26">
        <v>46</v>
      </c>
      <c r="AB66" s="26">
        <v>21</v>
      </c>
      <c r="AC66" s="26">
        <v>9</v>
      </c>
      <c r="AD66" s="26">
        <v>63</v>
      </c>
      <c r="AE66" s="26">
        <v>31</v>
      </c>
      <c r="AF66" s="26">
        <v>66</v>
      </c>
      <c r="AG66" s="26">
        <v>40</v>
      </c>
      <c r="AH66" s="26">
        <v>70</v>
      </c>
      <c r="AI66" s="26">
        <v>66</v>
      </c>
      <c r="AJ66" s="26">
        <v>1</v>
      </c>
      <c r="AK66" s="26">
        <v>45</v>
      </c>
      <c r="AL66" s="26">
        <v>49</v>
      </c>
      <c r="AM66" s="26">
        <v>24</v>
      </c>
      <c r="AN66" s="26">
        <v>24</v>
      </c>
      <c r="AO66" s="26">
        <v>28</v>
      </c>
      <c r="AP66" s="26">
        <v>59</v>
      </c>
      <c r="AQ66" s="26">
        <v>69</v>
      </c>
      <c r="AR66" s="26">
        <v>75</v>
      </c>
      <c r="AS66" s="26">
        <v>64</v>
      </c>
      <c r="AT66" s="26">
        <v>76</v>
      </c>
      <c r="AU66" s="26">
        <v>68</v>
      </c>
      <c r="AV66" s="26">
        <v>64</v>
      </c>
      <c r="AW66" s="26">
        <v>1</v>
      </c>
      <c r="AX66" s="26">
        <v>1</v>
      </c>
      <c r="AY66" s="26">
        <v>26</v>
      </c>
      <c r="AZ66" s="26">
        <v>69</v>
      </c>
      <c r="BA66" s="26">
        <v>43</v>
      </c>
      <c r="BB66" s="26">
        <v>60</v>
      </c>
      <c r="BC66" s="26">
        <v>44</v>
      </c>
      <c r="BD66" s="26">
        <v>22</v>
      </c>
      <c r="BE66" s="26">
        <v>57</v>
      </c>
      <c r="BF66" s="26">
        <v>50</v>
      </c>
      <c r="BG66" s="26">
        <v>80</v>
      </c>
      <c r="BH66" s="26">
        <v>43</v>
      </c>
      <c r="BI66" s="26">
        <v>1</v>
      </c>
      <c r="BJ66" s="26">
        <v>58</v>
      </c>
      <c r="BK66" s="26">
        <v>56</v>
      </c>
      <c r="BL66" s="26">
        <v>41</v>
      </c>
      <c r="BM66" s="26">
        <v>36</v>
      </c>
      <c r="BN66" s="26">
        <v>63</v>
      </c>
      <c r="BO66" s="26">
        <v>46</v>
      </c>
      <c r="BP66" s="26">
        <v>63</v>
      </c>
      <c r="BQ66" s="26">
        <v>25</v>
      </c>
      <c r="BR66" s="26">
        <v>49</v>
      </c>
      <c r="BS66" s="26">
        <v>38</v>
      </c>
      <c r="BT66" s="26">
        <v>47</v>
      </c>
      <c r="BU66" s="26">
        <v>12</v>
      </c>
      <c r="BV66" s="26">
        <v>55</v>
      </c>
      <c r="BW66" s="26">
        <v>1</v>
      </c>
      <c r="BX66" s="26">
        <v>66</v>
      </c>
      <c r="BY66" s="26">
        <v>62</v>
      </c>
      <c r="BZ66" s="26">
        <v>31</v>
      </c>
      <c r="CA66" s="26">
        <v>78</v>
      </c>
      <c r="CB66" s="26">
        <v>27</v>
      </c>
      <c r="CC66" s="26">
        <v>70</v>
      </c>
      <c r="CD66" s="26">
        <v>74</v>
      </c>
      <c r="CE66" s="26">
        <v>15</v>
      </c>
      <c r="CF66" s="26">
        <v>33</v>
      </c>
      <c r="CG66" s="26">
        <v>12</v>
      </c>
      <c r="CH66" s="26">
        <v>37</v>
      </c>
      <c r="CI66" s="26">
        <v>32</v>
      </c>
      <c r="CJ66" s="26">
        <v>55</v>
      </c>
      <c r="CK66" s="26">
        <v>1</v>
      </c>
      <c r="CL66" s="26">
        <v>30</v>
      </c>
      <c r="CM66" s="26">
        <v>4</v>
      </c>
      <c r="CN66" s="26">
        <v>72</v>
      </c>
      <c r="CO66" s="26">
        <v>80</v>
      </c>
      <c r="CP66" s="26">
        <v>48</v>
      </c>
      <c r="CQ66" s="26">
        <v>76</v>
      </c>
      <c r="CR66" s="26">
        <v>60</v>
      </c>
      <c r="CS66" s="26">
        <v>65</v>
      </c>
      <c r="CT66" s="26">
        <v>48</v>
      </c>
      <c r="CU66" s="26">
        <v>29</v>
      </c>
      <c r="CV66" s="26">
        <v>28</v>
      </c>
      <c r="CW66" s="26">
        <v>17</v>
      </c>
      <c r="CX66" s="26">
        <v>10</v>
      </c>
      <c r="CY66" s="26">
        <v>40</v>
      </c>
      <c r="CZ66" s="26">
        <v>20</v>
      </c>
      <c r="DA66" s="26">
        <v>68</v>
      </c>
      <c r="DB66" s="26">
        <v>55</v>
      </c>
      <c r="DC66" s="26">
        <v>43</v>
      </c>
      <c r="DD66" s="26">
        <v>30</v>
      </c>
      <c r="DE66" s="26">
        <v>35</v>
      </c>
      <c r="DF66" s="26">
        <v>44</v>
      </c>
      <c r="DG66" s="26">
        <v>11</v>
      </c>
      <c r="DH66" s="26">
        <v>39</v>
      </c>
      <c r="DI66" s="26">
        <v>28</v>
      </c>
      <c r="DJ66" s="26">
        <v>27</v>
      </c>
      <c r="DK66" s="26">
        <v>14</v>
      </c>
      <c r="DL66" s="26">
        <v>6</v>
      </c>
      <c r="DM66" s="26">
        <v>25</v>
      </c>
      <c r="DN66" s="26">
        <v>29</v>
      </c>
      <c r="DO66" s="26">
        <v>31</v>
      </c>
      <c r="DP66" s="26">
        <v>64</v>
      </c>
      <c r="DQ66" s="26">
        <v>68</v>
      </c>
      <c r="DR66" s="26">
        <v>61</v>
      </c>
      <c r="DS66" s="26">
        <v>49</v>
      </c>
      <c r="DT66" s="26">
        <v>53</v>
      </c>
      <c r="DU66" s="26">
        <v>69</v>
      </c>
      <c r="DV66" s="26">
        <v>1</v>
      </c>
      <c r="DW66" s="26">
        <v>17</v>
      </c>
      <c r="DX66" s="26">
        <v>44</v>
      </c>
      <c r="DY66" s="26">
        <v>57</v>
      </c>
      <c r="DZ66" s="26">
        <v>66</v>
      </c>
      <c r="EA66" s="26">
        <v>59</v>
      </c>
      <c r="EB66" s="26">
        <v>28</v>
      </c>
      <c r="EC66" s="26">
        <v>66</v>
      </c>
      <c r="ED66" s="26">
        <v>68</v>
      </c>
      <c r="EE66" s="26">
        <v>12</v>
      </c>
      <c r="EF66" s="26">
        <v>49</v>
      </c>
      <c r="EG66" s="26">
        <v>54</v>
      </c>
      <c r="EH66" s="26">
        <v>39</v>
      </c>
      <c r="EI66" s="26">
        <v>45</v>
      </c>
      <c r="EJ66" s="26">
        <v>59</v>
      </c>
      <c r="EK66" s="26">
        <v>63</v>
      </c>
      <c r="EL66" s="26">
        <v>53</v>
      </c>
      <c r="EM66" s="26">
        <v>48</v>
      </c>
      <c r="EN66" s="26">
        <v>26</v>
      </c>
    </row>
    <row r="67" spans="1:144">
      <c r="A67" s="34" t="s">
        <v>256</v>
      </c>
      <c r="B67" s="34" t="s">
        <v>42</v>
      </c>
      <c r="C67" s="26">
        <v>73</v>
      </c>
      <c r="D67" s="26">
        <v>61</v>
      </c>
      <c r="E67" s="26">
        <v>81</v>
      </c>
      <c r="F67" s="26">
        <v>71</v>
      </c>
      <c r="G67" s="26">
        <v>13</v>
      </c>
      <c r="H67" s="26">
        <v>60</v>
      </c>
      <c r="I67" s="26">
        <v>72</v>
      </c>
      <c r="J67" s="26">
        <v>2</v>
      </c>
      <c r="K67" s="26">
        <v>55</v>
      </c>
      <c r="L67" s="26">
        <v>64</v>
      </c>
      <c r="M67" s="26">
        <v>50</v>
      </c>
      <c r="N67" s="26">
        <v>39</v>
      </c>
      <c r="O67" s="26">
        <v>78</v>
      </c>
      <c r="P67" s="26">
        <v>81</v>
      </c>
      <c r="Q67" s="26">
        <v>59</v>
      </c>
      <c r="R67" s="26">
        <v>67</v>
      </c>
      <c r="S67" s="26">
        <v>82</v>
      </c>
      <c r="T67" s="26">
        <v>76</v>
      </c>
      <c r="U67" s="26">
        <v>32</v>
      </c>
      <c r="V67" s="26">
        <v>61</v>
      </c>
      <c r="W67" s="26">
        <v>59</v>
      </c>
      <c r="X67" s="26">
        <v>59</v>
      </c>
      <c r="Y67" s="26">
        <v>13</v>
      </c>
      <c r="Z67" s="26">
        <v>33</v>
      </c>
      <c r="AA67" s="26">
        <v>32</v>
      </c>
      <c r="AB67" s="26">
        <v>56</v>
      </c>
      <c r="AC67" s="26">
        <v>10</v>
      </c>
      <c r="AD67" s="26">
        <v>74</v>
      </c>
      <c r="AE67" s="26">
        <v>77</v>
      </c>
      <c r="AF67" s="26">
        <v>73</v>
      </c>
      <c r="AG67" s="26">
        <v>75</v>
      </c>
      <c r="AH67" s="26">
        <v>42</v>
      </c>
      <c r="AI67" s="26">
        <v>1</v>
      </c>
      <c r="AJ67" s="26">
        <v>8</v>
      </c>
      <c r="AK67" s="26">
        <v>7</v>
      </c>
      <c r="AL67" s="26">
        <v>18</v>
      </c>
      <c r="AM67" s="26">
        <v>1</v>
      </c>
      <c r="AN67" s="26">
        <v>27</v>
      </c>
      <c r="AO67" s="26">
        <v>40</v>
      </c>
      <c r="AP67" s="26">
        <v>61</v>
      </c>
      <c r="AQ67" s="26">
        <v>80</v>
      </c>
      <c r="AR67" s="26">
        <v>60</v>
      </c>
      <c r="AS67" s="26">
        <v>1</v>
      </c>
      <c r="AT67" s="26">
        <v>69</v>
      </c>
      <c r="AU67" s="26">
        <v>58</v>
      </c>
      <c r="AV67" s="26">
        <v>64</v>
      </c>
      <c r="AW67" s="26">
        <v>1</v>
      </c>
      <c r="AX67" s="26">
        <v>1</v>
      </c>
      <c r="AY67" s="26">
        <v>63</v>
      </c>
      <c r="AZ67" s="26">
        <v>47</v>
      </c>
      <c r="BA67" s="26">
        <v>33</v>
      </c>
      <c r="BB67" s="26">
        <v>58</v>
      </c>
      <c r="BC67" s="26">
        <v>28</v>
      </c>
      <c r="BD67" s="26">
        <v>13</v>
      </c>
      <c r="BE67" s="26">
        <v>64</v>
      </c>
      <c r="BF67" s="26">
        <v>79</v>
      </c>
      <c r="BG67" s="26">
        <v>43</v>
      </c>
      <c r="BH67" s="26">
        <v>26</v>
      </c>
      <c r="BI67" s="26">
        <v>56</v>
      </c>
      <c r="BJ67" s="26">
        <v>79</v>
      </c>
      <c r="BK67" s="26">
        <v>69</v>
      </c>
      <c r="BL67" s="26">
        <v>41</v>
      </c>
      <c r="BM67" s="26">
        <v>79</v>
      </c>
      <c r="BN67" s="26">
        <v>71</v>
      </c>
      <c r="BO67" s="26">
        <v>69</v>
      </c>
      <c r="BP67" s="26">
        <v>43</v>
      </c>
      <c r="BQ67" s="26">
        <v>11</v>
      </c>
      <c r="BR67" s="26">
        <v>54</v>
      </c>
      <c r="BS67" s="26">
        <v>55</v>
      </c>
      <c r="BT67" s="26">
        <v>51</v>
      </c>
      <c r="BU67" s="26">
        <v>60</v>
      </c>
      <c r="BV67" s="26">
        <v>78</v>
      </c>
      <c r="BW67" s="26">
        <v>71</v>
      </c>
      <c r="BX67" s="26">
        <v>78</v>
      </c>
      <c r="BY67" s="26">
        <v>56</v>
      </c>
      <c r="BZ67" s="26">
        <v>66</v>
      </c>
      <c r="CA67" s="26">
        <v>82</v>
      </c>
      <c r="CB67" s="26">
        <v>68</v>
      </c>
      <c r="CC67" s="26">
        <v>28</v>
      </c>
      <c r="CD67" s="26">
        <v>44</v>
      </c>
      <c r="CE67" s="26">
        <v>77</v>
      </c>
      <c r="CF67" s="26">
        <v>1</v>
      </c>
      <c r="CG67" s="26">
        <v>1</v>
      </c>
      <c r="CH67" s="26">
        <v>14</v>
      </c>
      <c r="CI67" s="26">
        <v>6</v>
      </c>
      <c r="CJ67" s="26">
        <v>67</v>
      </c>
      <c r="CK67" s="26">
        <v>1</v>
      </c>
      <c r="CL67" s="26">
        <v>75</v>
      </c>
      <c r="CM67" s="26">
        <v>60</v>
      </c>
      <c r="CN67" s="26">
        <v>68</v>
      </c>
      <c r="CO67" s="26">
        <v>30</v>
      </c>
      <c r="CP67" s="26">
        <v>61</v>
      </c>
      <c r="CQ67" s="26">
        <v>8</v>
      </c>
      <c r="CR67" s="26">
        <v>61</v>
      </c>
      <c r="CS67" s="26">
        <v>80</v>
      </c>
      <c r="CT67" s="26">
        <v>69</v>
      </c>
      <c r="CU67" s="26">
        <v>81</v>
      </c>
      <c r="CV67" s="26">
        <v>8</v>
      </c>
      <c r="CW67" s="26">
        <v>43</v>
      </c>
      <c r="CX67" s="26">
        <v>62</v>
      </c>
      <c r="CY67" s="26">
        <v>1</v>
      </c>
      <c r="CZ67" s="26">
        <v>39</v>
      </c>
      <c r="DA67" s="26">
        <v>24</v>
      </c>
      <c r="DB67" s="26">
        <v>48</v>
      </c>
      <c r="DC67" s="26">
        <v>31</v>
      </c>
      <c r="DD67" s="26">
        <v>12</v>
      </c>
      <c r="DE67" s="26">
        <v>35</v>
      </c>
      <c r="DF67" s="26">
        <v>48</v>
      </c>
      <c r="DG67" s="26">
        <v>43</v>
      </c>
      <c r="DH67" s="26">
        <v>65</v>
      </c>
      <c r="DI67" s="26">
        <v>61</v>
      </c>
      <c r="DJ67" s="26">
        <v>54</v>
      </c>
      <c r="DK67" s="26">
        <v>8</v>
      </c>
      <c r="DL67" s="26">
        <v>1</v>
      </c>
      <c r="DM67" s="26">
        <v>76</v>
      </c>
      <c r="DN67" s="26">
        <v>12</v>
      </c>
      <c r="DO67" s="26">
        <v>75</v>
      </c>
      <c r="DP67" s="26">
        <v>53</v>
      </c>
      <c r="DQ67" s="26">
        <v>72</v>
      </c>
      <c r="DR67" s="26">
        <v>72</v>
      </c>
      <c r="DS67" s="26">
        <v>49</v>
      </c>
      <c r="DT67" s="26">
        <v>68</v>
      </c>
      <c r="DU67" s="26">
        <v>73</v>
      </c>
      <c r="DV67" s="26">
        <v>82</v>
      </c>
      <c r="DW67" s="26">
        <v>36</v>
      </c>
      <c r="DX67" s="26">
        <v>65</v>
      </c>
      <c r="DY67" s="26">
        <v>74</v>
      </c>
      <c r="DZ67" s="26">
        <v>75</v>
      </c>
      <c r="EA67" s="26">
        <v>76</v>
      </c>
      <c r="EB67" s="26">
        <v>7</v>
      </c>
      <c r="EC67" s="26">
        <v>73</v>
      </c>
      <c r="ED67" s="26">
        <v>73</v>
      </c>
      <c r="EE67" s="26">
        <v>73</v>
      </c>
      <c r="EF67" s="26">
        <v>67</v>
      </c>
      <c r="EG67" s="26">
        <v>79</v>
      </c>
      <c r="EH67" s="26">
        <v>53</v>
      </c>
      <c r="EI67" s="26">
        <v>13</v>
      </c>
      <c r="EJ67" s="26">
        <v>68</v>
      </c>
      <c r="EK67" s="26">
        <v>74</v>
      </c>
      <c r="EL67" s="26">
        <v>59</v>
      </c>
      <c r="EM67" s="26">
        <v>35</v>
      </c>
      <c r="EN67" s="26">
        <v>19</v>
      </c>
    </row>
    <row r="68" spans="1:144">
      <c r="A68" s="34" t="s">
        <v>245</v>
      </c>
      <c r="B68" s="34" t="s">
        <v>31</v>
      </c>
      <c r="C68" s="26">
        <v>76</v>
      </c>
      <c r="D68" s="26">
        <v>75</v>
      </c>
      <c r="E68" s="26">
        <v>49</v>
      </c>
      <c r="F68" s="26">
        <v>70</v>
      </c>
      <c r="G68" s="26">
        <v>46</v>
      </c>
      <c r="H68" s="26">
        <v>82</v>
      </c>
      <c r="I68" s="26">
        <v>62</v>
      </c>
      <c r="J68" s="26">
        <v>45</v>
      </c>
      <c r="K68" s="26">
        <v>81</v>
      </c>
      <c r="L68" s="26">
        <v>60</v>
      </c>
      <c r="M68" s="26">
        <v>67</v>
      </c>
      <c r="N68" s="26">
        <v>65</v>
      </c>
      <c r="O68" s="26">
        <v>48</v>
      </c>
      <c r="P68" s="26">
        <v>35</v>
      </c>
      <c r="Q68" s="26">
        <v>28</v>
      </c>
      <c r="R68" s="26">
        <v>79</v>
      </c>
      <c r="S68" s="26">
        <v>7</v>
      </c>
      <c r="T68" s="26">
        <v>16</v>
      </c>
      <c r="U68" s="26">
        <v>33</v>
      </c>
      <c r="V68" s="26">
        <v>81</v>
      </c>
      <c r="W68" s="26">
        <v>65</v>
      </c>
      <c r="X68" s="26">
        <v>67</v>
      </c>
      <c r="Y68" s="26">
        <v>46</v>
      </c>
      <c r="Z68" s="26">
        <v>75</v>
      </c>
      <c r="AA68" s="26">
        <v>71</v>
      </c>
      <c r="AB68" s="26">
        <v>71</v>
      </c>
      <c r="AC68" s="26">
        <v>81</v>
      </c>
      <c r="AD68" s="26">
        <v>76</v>
      </c>
      <c r="AE68" s="26">
        <v>81</v>
      </c>
      <c r="AF68" s="26">
        <v>63</v>
      </c>
      <c r="AG68" s="26">
        <v>35</v>
      </c>
      <c r="AH68" s="26">
        <v>66</v>
      </c>
      <c r="AI68" s="26">
        <v>77</v>
      </c>
      <c r="AJ68" s="26">
        <v>22</v>
      </c>
      <c r="AK68" s="26">
        <v>54</v>
      </c>
      <c r="AL68" s="26">
        <v>43</v>
      </c>
      <c r="AM68" s="26">
        <v>12</v>
      </c>
      <c r="AN68" s="26">
        <v>28</v>
      </c>
      <c r="AO68" s="26">
        <v>63</v>
      </c>
      <c r="AP68" s="26">
        <v>82</v>
      </c>
      <c r="AQ68" s="26">
        <v>70</v>
      </c>
      <c r="AR68" s="26">
        <v>63</v>
      </c>
      <c r="AS68" s="26">
        <v>64</v>
      </c>
      <c r="AT68" s="26">
        <v>54</v>
      </c>
      <c r="AU68" s="26">
        <v>75</v>
      </c>
      <c r="AV68" s="26">
        <v>54</v>
      </c>
      <c r="AW68" s="26">
        <v>56</v>
      </c>
      <c r="AX68" s="26">
        <v>69</v>
      </c>
      <c r="AY68" s="26">
        <v>72</v>
      </c>
      <c r="AZ68" s="26">
        <v>55</v>
      </c>
      <c r="BA68" s="26">
        <v>33</v>
      </c>
      <c r="BB68" s="26">
        <v>60</v>
      </c>
      <c r="BC68" s="26">
        <v>48</v>
      </c>
      <c r="BD68" s="26">
        <v>16</v>
      </c>
      <c r="BE68" s="26">
        <v>73</v>
      </c>
      <c r="BF68" s="26">
        <v>71</v>
      </c>
      <c r="BG68" s="26">
        <v>65</v>
      </c>
      <c r="BH68" s="26">
        <v>43</v>
      </c>
      <c r="BI68" s="26">
        <v>1</v>
      </c>
      <c r="BJ68" s="26">
        <v>74</v>
      </c>
      <c r="BK68" s="26">
        <v>53</v>
      </c>
      <c r="BL68" s="26">
        <v>1</v>
      </c>
      <c r="BM68" s="26">
        <v>52</v>
      </c>
      <c r="BN68" s="26">
        <v>58</v>
      </c>
      <c r="BO68" s="26">
        <v>65</v>
      </c>
      <c r="BP68" s="26">
        <v>6</v>
      </c>
      <c r="BQ68" s="26">
        <v>1</v>
      </c>
      <c r="BR68" s="26">
        <v>64</v>
      </c>
      <c r="BS68" s="26">
        <v>77</v>
      </c>
      <c r="BT68" s="26">
        <v>77</v>
      </c>
      <c r="BU68" s="26">
        <v>80</v>
      </c>
      <c r="BV68" s="26">
        <v>68</v>
      </c>
      <c r="BW68" s="26">
        <v>1</v>
      </c>
      <c r="BX68" s="26">
        <v>52</v>
      </c>
      <c r="BY68" s="26">
        <v>10</v>
      </c>
      <c r="BZ68" s="26">
        <v>7</v>
      </c>
      <c r="CA68" s="26">
        <v>7</v>
      </c>
      <c r="CB68" s="26">
        <v>30</v>
      </c>
      <c r="CC68" s="26">
        <v>80</v>
      </c>
      <c r="CD68" s="26">
        <v>12</v>
      </c>
      <c r="CE68" s="26">
        <v>5</v>
      </c>
      <c r="CF68" s="26">
        <v>39</v>
      </c>
      <c r="CG68" s="26">
        <v>17</v>
      </c>
      <c r="CH68" s="26">
        <v>81</v>
      </c>
      <c r="CI68" s="26">
        <v>1</v>
      </c>
      <c r="CJ68" s="26">
        <v>46</v>
      </c>
      <c r="CK68" s="26">
        <v>61</v>
      </c>
      <c r="CL68" s="26">
        <v>16</v>
      </c>
      <c r="CM68" s="26">
        <v>3</v>
      </c>
      <c r="CN68" s="26">
        <v>81</v>
      </c>
      <c r="CO68" s="26">
        <v>79</v>
      </c>
      <c r="CP68" s="26">
        <v>61</v>
      </c>
      <c r="CQ68" s="26">
        <v>39</v>
      </c>
      <c r="CR68" s="26">
        <v>75</v>
      </c>
      <c r="CS68" s="26">
        <v>59</v>
      </c>
      <c r="CT68" s="26">
        <v>74</v>
      </c>
      <c r="CU68" s="26">
        <v>36</v>
      </c>
      <c r="CV68" s="26">
        <v>40</v>
      </c>
      <c r="CW68" s="26">
        <v>44</v>
      </c>
      <c r="CX68" s="26">
        <v>57</v>
      </c>
      <c r="CY68" s="26">
        <v>36</v>
      </c>
      <c r="CZ68" s="26">
        <v>52</v>
      </c>
      <c r="DA68" s="26">
        <v>73</v>
      </c>
      <c r="DB68" s="26">
        <v>75</v>
      </c>
      <c r="DC68" s="26">
        <v>66</v>
      </c>
      <c r="DD68" s="26">
        <v>49</v>
      </c>
      <c r="DE68" s="26">
        <v>35</v>
      </c>
      <c r="DF68" s="26">
        <v>72</v>
      </c>
      <c r="DG68" s="26">
        <v>65</v>
      </c>
      <c r="DH68" s="26">
        <v>70</v>
      </c>
      <c r="DI68" s="26">
        <v>79</v>
      </c>
      <c r="DJ68" s="26">
        <v>75</v>
      </c>
      <c r="DK68" s="26">
        <v>80</v>
      </c>
      <c r="DL68" s="26">
        <v>12</v>
      </c>
      <c r="DM68" s="26">
        <v>81</v>
      </c>
      <c r="DN68" s="26">
        <v>71</v>
      </c>
      <c r="DO68" s="26">
        <v>75</v>
      </c>
      <c r="DP68" s="26">
        <v>81</v>
      </c>
      <c r="DQ68" s="26">
        <v>59</v>
      </c>
      <c r="DR68" s="26">
        <v>74</v>
      </c>
      <c r="DS68" s="26">
        <v>49</v>
      </c>
      <c r="DT68" s="26">
        <v>80</v>
      </c>
      <c r="DU68" s="26">
        <v>40</v>
      </c>
      <c r="DV68" s="26">
        <v>81</v>
      </c>
      <c r="DW68" s="26">
        <v>82</v>
      </c>
      <c r="DX68" s="26">
        <v>80</v>
      </c>
      <c r="DY68" s="26">
        <v>46</v>
      </c>
      <c r="DZ68" s="26">
        <v>71</v>
      </c>
      <c r="EA68" s="26">
        <v>68</v>
      </c>
      <c r="EB68" s="26">
        <v>12</v>
      </c>
      <c r="EC68" s="26">
        <v>63</v>
      </c>
      <c r="ED68" s="26">
        <v>64</v>
      </c>
      <c r="EE68" s="26">
        <v>78</v>
      </c>
      <c r="EF68" s="26">
        <v>24</v>
      </c>
      <c r="EG68" s="26">
        <v>26</v>
      </c>
      <c r="EH68" s="26">
        <v>34</v>
      </c>
      <c r="EI68" s="26">
        <v>49</v>
      </c>
      <c r="EJ68" s="26">
        <v>43</v>
      </c>
      <c r="EK68" s="26">
        <v>70</v>
      </c>
      <c r="EL68" s="26">
        <v>36</v>
      </c>
      <c r="EM68" s="26">
        <v>48</v>
      </c>
      <c r="EN68" s="26">
        <v>26</v>
      </c>
    </row>
    <row r="69" spans="1:144">
      <c r="A69" s="34" t="s">
        <v>243</v>
      </c>
      <c r="B69" s="34" t="s">
        <v>29</v>
      </c>
      <c r="C69" s="26">
        <v>42</v>
      </c>
      <c r="D69" s="26">
        <v>64</v>
      </c>
      <c r="E69" s="26">
        <v>17</v>
      </c>
      <c r="F69" s="26">
        <v>64</v>
      </c>
      <c r="G69" s="26">
        <v>5</v>
      </c>
      <c r="H69" s="26">
        <v>26</v>
      </c>
      <c r="I69" s="26">
        <v>78</v>
      </c>
      <c r="J69" s="26">
        <v>3</v>
      </c>
      <c r="K69" s="26">
        <v>79</v>
      </c>
      <c r="L69" s="26">
        <v>55</v>
      </c>
      <c r="M69" s="26">
        <v>68</v>
      </c>
      <c r="N69" s="26">
        <v>16</v>
      </c>
      <c r="O69" s="26">
        <v>77</v>
      </c>
      <c r="P69" s="26">
        <v>29</v>
      </c>
      <c r="Q69" s="26">
        <v>57</v>
      </c>
      <c r="R69" s="26">
        <v>62</v>
      </c>
      <c r="S69" s="26">
        <v>1</v>
      </c>
      <c r="T69" s="26">
        <v>50</v>
      </c>
      <c r="U69" s="26">
        <v>77</v>
      </c>
      <c r="V69" s="26">
        <v>66</v>
      </c>
      <c r="W69" s="26">
        <v>64</v>
      </c>
      <c r="X69" s="26">
        <v>24</v>
      </c>
      <c r="Y69" s="26">
        <v>5</v>
      </c>
      <c r="Z69" s="26">
        <v>44</v>
      </c>
      <c r="AA69" s="26">
        <v>17</v>
      </c>
      <c r="AB69" s="26">
        <v>18</v>
      </c>
      <c r="AC69" s="26">
        <v>8</v>
      </c>
      <c r="AD69" s="26">
        <v>52</v>
      </c>
      <c r="AE69" s="26">
        <v>56</v>
      </c>
      <c r="AF69" s="26">
        <v>78</v>
      </c>
      <c r="AG69" s="26">
        <v>80</v>
      </c>
      <c r="AH69" s="26">
        <v>75</v>
      </c>
      <c r="AI69" s="26">
        <v>1</v>
      </c>
      <c r="AJ69" s="26">
        <v>3</v>
      </c>
      <c r="AK69" s="26">
        <v>49</v>
      </c>
      <c r="AL69" s="26">
        <v>1</v>
      </c>
      <c r="AM69" s="26">
        <v>1</v>
      </c>
      <c r="AN69" s="26">
        <v>26</v>
      </c>
      <c r="AO69" s="26">
        <v>14</v>
      </c>
      <c r="AP69" s="26">
        <v>73</v>
      </c>
      <c r="AQ69" s="26">
        <v>79</v>
      </c>
      <c r="AR69" s="26">
        <v>73</v>
      </c>
      <c r="AS69" s="26">
        <v>76</v>
      </c>
      <c r="AT69" s="26">
        <v>41</v>
      </c>
      <c r="AU69" s="26">
        <v>58</v>
      </c>
      <c r="AV69" s="26">
        <v>63</v>
      </c>
      <c r="AW69" s="26">
        <v>41</v>
      </c>
      <c r="AX69" s="26">
        <v>61</v>
      </c>
      <c r="AY69" s="26">
        <v>64</v>
      </c>
      <c r="AZ69" s="26">
        <v>73</v>
      </c>
      <c r="BA69" s="26">
        <v>71</v>
      </c>
      <c r="BB69" s="26">
        <v>38</v>
      </c>
      <c r="BC69" s="26">
        <v>32</v>
      </c>
      <c r="BD69" s="26">
        <v>3</v>
      </c>
      <c r="BE69" s="26">
        <v>67</v>
      </c>
      <c r="BF69" s="26">
        <v>61</v>
      </c>
      <c r="BG69" s="26">
        <v>64</v>
      </c>
      <c r="BH69" s="26">
        <v>43</v>
      </c>
      <c r="BI69" s="26">
        <v>56</v>
      </c>
      <c r="BJ69" s="26">
        <v>53</v>
      </c>
      <c r="BK69" s="26">
        <v>55</v>
      </c>
      <c r="BL69" s="26">
        <v>1</v>
      </c>
      <c r="BM69" s="26">
        <v>75</v>
      </c>
      <c r="BN69" s="26">
        <v>69</v>
      </c>
      <c r="BO69" s="26">
        <v>66</v>
      </c>
      <c r="BP69" s="26">
        <v>51</v>
      </c>
      <c r="BQ69" s="26">
        <v>4</v>
      </c>
      <c r="BR69" s="26">
        <v>58</v>
      </c>
      <c r="BS69" s="26">
        <v>54</v>
      </c>
      <c r="BT69" s="26">
        <v>58</v>
      </c>
      <c r="BU69" s="26">
        <v>58</v>
      </c>
      <c r="BV69" s="26">
        <v>72</v>
      </c>
      <c r="BW69" s="26">
        <v>1</v>
      </c>
      <c r="BX69" s="26">
        <v>1</v>
      </c>
      <c r="BY69" s="26">
        <v>2</v>
      </c>
      <c r="BZ69" s="26">
        <v>30</v>
      </c>
      <c r="CA69" s="26">
        <v>70</v>
      </c>
      <c r="CB69" s="26">
        <v>76</v>
      </c>
      <c r="CC69" s="26">
        <v>54</v>
      </c>
      <c r="CD69" s="26">
        <v>24</v>
      </c>
      <c r="CE69" s="26">
        <v>2</v>
      </c>
      <c r="CF69" s="26">
        <v>1</v>
      </c>
      <c r="CG69" s="26">
        <v>11</v>
      </c>
      <c r="CH69" s="26">
        <v>80</v>
      </c>
      <c r="CI69" s="26">
        <v>78</v>
      </c>
      <c r="CJ69" s="26">
        <v>78</v>
      </c>
      <c r="CK69" s="26">
        <v>65</v>
      </c>
      <c r="CL69" s="26">
        <v>4</v>
      </c>
      <c r="CM69" s="26">
        <v>73</v>
      </c>
      <c r="CN69" s="26">
        <v>69</v>
      </c>
      <c r="CO69" s="26">
        <v>29</v>
      </c>
      <c r="CP69" s="26">
        <v>73</v>
      </c>
      <c r="CQ69" s="26">
        <v>28</v>
      </c>
      <c r="CR69" s="26">
        <v>70</v>
      </c>
      <c r="CS69" s="26">
        <v>75</v>
      </c>
      <c r="CT69" s="26">
        <v>57</v>
      </c>
      <c r="CU69" s="26">
        <v>74</v>
      </c>
      <c r="CV69" s="26">
        <v>2</v>
      </c>
      <c r="CW69" s="26">
        <v>1</v>
      </c>
      <c r="CX69" s="26">
        <v>50</v>
      </c>
      <c r="CY69" s="26">
        <v>1</v>
      </c>
      <c r="CZ69" s="26">
        <v>19</v>
      </c>
      <c r="DA69" s="26">
        <v>34</v>
      </c>
      <c r="DB69" s="26">
        <v>56</v>
      </c>
      <c r="DC69" s="26">
        <v>30</v>
      </c>
      <c r="DD69" s="26">
        <v>3</v>
      </c>
      <c r="DE69" s="26">
        <v>35</v>
      </c>
      <c r="DF69" s="26">
        <v>42</v>
      </c>
      <c r="DG69" s="26">
        <v>4</v>
      </c>
      <c r="DH69" s="26">
        <v>26</v>
      </c>
      <c r="DI69" s="26">
        <v>17</v>
      </c>
      <c r="DJ69" s="26">
        <v>36</v>
      </c>
      <c r="DK69" s="26">
        <v>3</v>
      </c>
      <c r="DL69" s="26">
        <v>18</v>
      </c>
      <c r="DM69" s="26">
        <v>65</v>
      </c>
      <c r="DN69" s="26">
        <v>5</v>
      </c>
      <c r="DO69" s="26">
        <v>75</v>
      </c>
      <c r="DP69" s="26">
        <v>8</v>
      </c>
      <c r="DQ69" s="26">
        <v>50</v>
      </c>
      <c r="DR69" s="26">
        <v>55</v>
      </c>
      <c r="DS69" s="26">
        <v>49</v>
      </c>
      <c r="DT69" s="26">
        <v>1</v>
      </c>
      <c r="DU69" s="26">
        <v>82</v>
      </c>
      <c r="DV69" s="26">
        <v>1</v>
      </c>
      <c r="DW69" s="26">
        <v>48</v>
      </c>
      <c r="DX69" s="26">
        <v>18</v>
      </c>
      <c r="DY69" s="26">
        <v>77</v>
      </c>
      <c r="DZ69" s="26">
        <v>79</v>
      </c>
      <c r="EA69" s="26">
        <v>79</v>
      </c>
      <c r="EB69" s="26">
        <v>5</v>
      </c>
      <c r="EC69" s="26">
        <v>78</v>
      </c>
      <c r="ED69" s="26">
        <v>78</v>
      </c>
      <c r="EE69" s="26">
        <v>60</v>
      </c>
      <c r="EF69" s="26">
        <v>76</v>
      </c>
      <c r="EG69" s="26">
        <v>77</v>
      </c>
      <c r="EH69" s="26">
        <v>53</v>
      </c>
      <c r="EI69" s="26">
        <v>42</v>
      </c>
      <c r="EJ69" s="26">
        <v>74</v>
      </c>
      <c r="EK69" s="26">
        <v>77</v>
      </c>
      <c r="EL69" s="26">
        <v>81</v>
      </c>
      <c r="EM69" s="26">
        <v>48</v>
      </c>
      <c r="EN69" s="26">
        <v>26</v>
      </c>
    </row>
    <row r="70" spans="1:144">
      <c r="A70" s="34" t="s">
        <v>268</v>
      </c>
      <c r="B70" s="34" t="s">
        <v>54</v>
      </c>
      <c r="C70" s="26">
        <v>38</v>
      </c>
      <c r="D70" s="26">
        <v>70</v>
      </c>
      <c r="E70" s="26">
        <v>26</v>
      </c>
      <c r="F70" s="26">
        <v>48</v>
      </c>
      <c r="G70" s="26">
        <v>72</v>
      </c>
      <c r="H70" s="26">
        <v>31</v>
      </c>
      <c r="I70" s="26">
        <v>7</v>
      </c>
      <c r="J70" s="26">
        <v>65</v>
      </c>
      <c r="K70" s="26">
        <v>45</v>
      </c>
      <c r="L70" s="26">
        <v>56</v>
      </c>
      <c r="M70" s="26">
        <v>76</v>
      </c>
      <c r="N70" s="26">
        <v>41</v>
      </c>
      <c r="O70" s="26">
        <v>75</v>
      </c>
      <c r="P70" s="26">
        <v>24</v>
      </c>
      <c r="Q70" s="26">
        <v>31</v>
      </c>
      <c r="R70" s="26">
        <v>48</v>
      </c>
      <c r="S70" s="26">
        <v>21</v>
      </c>
      <c r="T70" s="26">
        <v>27</v>
      </c>
      <c r="U70" s="26">
        <v>3</v>
      </c>
      <c r="V70" s="26">
        <v>49</v>
      </c>
      <c r="W70" s="26">
        <v>57</v>
      </c>
      <c r="X70" s="26">
        <v>62</v>
      </c>
      <c r="Y70" s="26">
        <v>72</v>
      </c>
      <c r="Z70" s="26">
        <v>26</v>
      </c>
      <c r="AA70" s="26">
        <v>5</v>
      </c>
      <c r="AB70" s="26">
        <v>63</v>
      </c>
      <c r="AC70" s="26">
        <v>36</v>
      </c>
      <c r="AD70" s="26">
        <v>44</v>
      </c>
      <c r="AE70" s="26">
        <v>63</v>
      </c>
      <c r="AF70" s="26">
        <v>18</v>
      </c>
      <c r="AG70" s="26">
        <v>9</v>
      </c>
      <c r="AH70" s="26">
        <v>12</v>
      </c>
      <c r="AI70" s="26">
        <v>79</v>
      </c>
      <c r="AJ70" s="26">
        <v>66</v>
      </c>
      <c r="AK70" s="26">
        <v>60</v>
      </c>
      <c r="AL70" s="26">
        <v>46</v>
      </c>
      <c r="AM70" s="26">
        <v>37</v>
      </c>
      <c r="AN70" s="26">
        <v>55</v>
      </c>
      <c r="AO70" s="26">
        <v>71</v>
      </c>
      <c r="AP70" s="26">
        <v>48</v>
      </c>
      <c r="AQ70" s="26">
        <v>23</v>
      </c>
      <c r="AR70" s="26">
        <v>10</v>
      </c>
      <c r="AS70" s="26">
        <v>30</v>
      </c>
      <c r="AT70" s="26">
        <v>56</v>
      </c>
      <c r="AU70" s="26">
        <v>45</v>
      </c>
      <c r="AV70" s="26">
        <v>37</v>
      </c>
      <c r="AW70" s="26">
        <v>75</v>
      </c>
      <c r="AX70" s="26">
        <v>74</v>
      </c>
      <c r="AY70" s="26">
        <v>57</v>
      </c>
      <c r="AZ70" s="26">
        <v>32</v>
      </c>
      <c r="BA70" s="26">
        <v>77</v>
      </c>
      <c r="BB70" s="26">
        <v>60</v>
      </c>
      <c r="BC70" s="26">
        <v>42</v>
      </c>
      <c r="BD70" s="26">
        <v>60</v>
      </c>
      <c r="BE70" s="26">
        <v>30</v>
      </c>
      <c r="BF70" s="26">
        <v>54</v>
      </c>
      <c r="BG70" s="26">
        <v>58</v>
      </c>
      <c r="BH70" s="26">
        <v>67</v>
      </c>
      <c r="BI70" s="26">
        <v>56</v>
      </c>
      <c r="BJ70" s="26">
        <v>72</v>
      </c>
      <c r="BK70" s="26">
        <v>74</v>
      </c>
      <c r="BL70" s="26">
        <v>1</v>
      </c>
      <c r="BM70" s="26">
        <v>15</v>
      </c>
      <c r="BN70" s="26">
        <v>65</v>
      </c>
      <c r="BO70" s="26">
        <v>2</v>
      </c>
      <c r="BP70" s="26">
        <v>69</v>
      </c>
      <c r="BQ70" s="26">
        <v>67</v>
      </c>
      <c r="BR70" s="26">
        <v>26</v>
      </c>
      <c r="BS70" s="26">
        <v>58</v>
      </c>
      <c r="BT70" s="26">
        <v>52</v>
      </c>
      <c r="BU70" s="26">
        <v>55</v>
      </c>
      <c r="BV70" s="26">
        <v>51</v>
      </c>
      <c r="BW70" s="26">
        <v>1</v>
      </c>
      <c r="BX70" s="26">
        <v>1</v>
      </c>
      <c r="BY70" s="26">
        <v>31</v>
      </c>
      <c r="BZ70" s="26">
        <v>39</v>
      </c>
      <c r="CA70" s="26">
        <v>48</v>
      </c>
      <c r="CB70" s="26">
        <v>9</v>
      </c>
      <c r="CC70" s="26">
        <v>52</v>
      </c>
      <c r="CD70" s="26">
        <v>34</v>
      </c>
      <c r="CE70" s="26">
        <v>51</v>
      </c>
      <c r="CF70" s="26">
        <v>23</v>
      </c>
      <c r="CG70" s="26">
        <v>6</v>
      </c>
      <c r="CH70" s="26">
        <v>46</v>
      </c>
      <c r="CI70" s="26">
        <v>15</v>
      </c>
      <c r="CJ70" s="26">
        <v>31</v>
      </c>
      <c r="CK70" s="26">
        <v>1</v>
      </c>
      <c r="CL70" s="26">
        <v>28</v>
      </c>
      <c r="CM70" s="26">
        <v>17</v>
      </c>
      <c r="CN70" s="26">
        <v>56</v>
      </c>
      <c r="CO70" s="26">
        <v>60</v>
      </c>
      <c r="CP70" s="26">
        <v>15</v>
      </c>
      <c r="CQ70" s="26">
        <v>47</v>
      </c>
      <c r="CR70" s="26">
        <v>58</v>
      </c>
      <c r="CS70" s="26">
        <v>48</v>
      </c>
      <c r="CT70" s="26">
        <v>52</v>
      </c>
      <c r="CU70" s="26">
        <v>43</v>
      </c>
      <c r="CV70" s="26">
        <v>48</v>
      </c>
      <c r="CW70" s="26">
        <v>63</v>
      </c>
      <c r="CX70" s="26">
        <v>37</v>
      </c>
      <c r="CY70" s="26">
        <v>68</v>
      </c>
      <c r="CZ70" s="26">
        <v>73</v>
      </c>
      <c r="DA70" s="26">
        <v>23</v>
      </c>
      <c r="DB70" s="26">
        <v>28</v>
      </c>
      <c r="DC70" s="26">
        <v>11</v>
      </c>
      <c r="DD70" s="26">
        <v>1</v>
      </c>
      <c r="DE70" s="26">
        <v>11</v>
      </c>
      <c r="DF70" s="26">
        <v>11</v>
      </c>
      <c r="DG70" s="26">
        <v>76</v>
      </c>
      <c r="DH70" s="26">
        <v>52</v>
      </c>
      <c r="DI70" s="26">
        <v>51</v>
      </c>
      <c r="DJ70" s="26">
        <v>59</v>
      </c>
      <c r="DK70" s="26">
        <v>46</v>
      </c>
      <c r="DL70" s="26">
        <v>37</v>
      </c>
      <c r="DM70" s="26">
        <v>38</v>
      </c>
      <c r="DN70" s="26">
        <v>42</v>
      </c>
      <c r="DO70" s="26">
        <v>42</v>
      </c>
      <c r="DP70" s="26">
        <v>24</v>
      </c>
      <c r="DQ70" s="26">
        <v>47</v>
      </c>
      <c r="DR70" s="26">
        <v>54</v>
      </c>
      <c r="DS70" s="26">
        <v>35</v>
      </c>
      <c r="DT70" s="26">
        <v>59</v>
      </c>
      <c r="DU70" s="26">
        <v>46</v>
      </c>
      <c r="DV70" s="26">
        <v>69</v>
      </c>
      <c r="DW70" s="26">
        <v>64</v>
      </c>
      <c r="DX70" s="26">
        <v>60</v>
      </c>
      <c r="DY70" s="26">
        <v>12</v>
      </c>
      <c r="DZ70" s="26">
        <v>28</v>
      </c>
      <c r="EA70" s="26">
        <v>17</v>
      </c>
      <c r="EB70" s="26">
        <v>67</v>
      </c>
      <c r="EC70" s="26">
        <v>25</v>
      </c>
      <c r="ED70" s="26">
        <v>27</v>
      </c>
      <c r="EE70" s="26">
        <v>53</v>
      </c>
      <c r="EF70" s="26">
        <v>16</v>
      </c>
      <c r="EG70" s="26">
        <v>10</v>
      </c>
      <c r="EH70" s="26">
        <v>1</v>
      </c>
      <c r="EI70" s="26">
        <v>18</v>
      </c>
      <c r="EJ70" s="26">
        <v>9</v>
      </c>
      <c r="EK70" s="26">
        <v>9</v>
      </c>
      <c r="EL70" s="26">
        <v>8</v>
      </c>
      <c r="EM70" s="26">
        <v>41</v>
      </c>
      <c r="EN70" s="26">
        <v>22</v>
      </c>
    </row>
    <row r="71" spans="1:144">
      <c r="A71" s="34" t="s">
        <v>234</v>
      </c>
      <c r="B71" s="34" t="s">
        <v>20</v>
      </c>
      <c r="C71" s="26">
        <v>25</v>
      </c>
      <c r="D71" s="26">
        <v>9</v>
      </c>
      <c r="E71" s="26">
        <v>1</v>
      </c>
      <c r="F71" s="26">
        <v>35</v>
      </c>
      <c r="G71" s="26">
        <v>22</v>
      </c>
      <c r="H71" s="26">
        <v>49</v>
      </c>
      <c r="I71" s="26">
        <v>52</v>
      </c>
      <c r="J71" s="26">
        <v>42</v>
      </c>
      <c r="K71" s="26">
        <v>47</v>
      </c>
      <c r="L71" s="26">
        <v>1</v>
      </c>
      <c r="M71" s="26">
        <v>31</v>
      </c>
      <c r="N71" s="26">
        <v>14</v>
      </c>
      <c r="O71" s="26">
        <v>14</v>
      </c>
      <c r="P71" s="26">
        <v>13</v>
      </c>
      <c r="Q71" s="26">
        <v>3</v>
      </c>
      <c r="R71" s="26">
        <v>32</v>
      </c>
      <c r="S71" s="26">
        <v>4</v>
      </c>
      <c r="T71" s="26">
        <v>14</v>
      </c>
      <c r="U71" s="26">
        <v>35</v>
      </c>
      <c r="V71" s="26">
        <v>51</v>
      </c>
      <c r="W71" s="26">
        <v>40</v>
      </c>
      <c r="X71" s="26">
        <v>50</v>
      </c>
      <c r="Y71" s="26">
        <v>22</v>
      </c>
      <c r="Z71" s="26">
        <v>24</v>
      </c>
      <c r="AA71" s="26">
        <v>75</v>
      </c>
      <c r="AB71" s="26">
        <v>43</v>
      </c>
      <c r="AC71" s="26">
        <v>67</v>
      </c>
      <c r="AD71" s="26">
        <v>25</v>
      </c>
      <c r="AE71" s="26">
        <v>62</v>
      </c>
      <c r="AF71" s="26">
        <v>52</v>
      </c>
      <c r="AG71" s="26">
        <v>42</v>
      </c>
      <c r="AH71" s="26">
        <v>55</v>
      </c>
      <c r="AI71" s="26">
        <v>26</v>
      </c>
      <c r="AJ71" s="26">
        <v>52</v>
      </c>
      <c r="AK71" s="26">
        <v>37</v>
      </c>
      <c r="AL71" s="26">
        <v>66</v>
      </c>
      <c r="AM71" s="26">
        <v>36</v>
      </c>
      <c r="AN71" s="26">
        <v>53</v>
      </c>
      <c r="AO71" s="26">
        <v>42</v>
      </c>
      <c r="AP71" s="26">
        <v>62</v>
      </c>
      <c r="AQ71" s="26">
        <v>66</v>
      </c>
      <c r="AR71" s="26">
        <v>56</v>
      </c>
      <c r="AS71" s="26">
        <v>1</v>
      </c>
      <c r="AT71" s="26">
        <v>17</v>
      </c>
      <c r="AU71" s="26">
        <v>1</v>
      </c>
      <c r="AV71" s="26">
        <v>1</v>
      </c>
      <c r="AW71" s="26">
        <v>1</v>
      </c>
      <c r="AX71" s="26">
        <v>1</v>
      </c>
      <c r="AY71" s="26">
        <v>12</v>
      </c>
      <c r="AZ71" s="26">
        <v>46</v>
      </c>
      <c r="BA71" s="26">
        <v>43</v>
      </c>
      <c r="BB71" s="26">
        <v>38</v>
      </c>
      <c r="BC71" s="26">
        <v>34</v>
      </c>
      <c r="BD71" s="26">
        <v>17</v>
      </c>
      <c r="BE71" s="26">
        <v>22</v>
      </c>
      <c r="BF71" s="26">
        <v>35</v>
      </c>
      <c r="BG71" s="26">
        <v>24</v>
      </c>
      <c r="BH71" s="26">
        <v>29</v>
      </c>
      <c r="BI71" s="26">
        <v>1</v>
      </c>
      <c r="BJ71" s="26">
        <v>32</v>
      </c>
      <c r="BK71" s="26">
        <v>7</v>
      </c>
      <c r="BL71" s="26">
        <v>1</v>
      </c>
      <c r="BM71" s="26">
        <v>57</v>
      </c>
      <c r="BN71" s="26">
        <v>55</v>
      </c>
      <c r="BO71" s="26">
        <v>5</v>
      </c>
      <c r="BP71" s="26">
        <v>11</v>
      </c>
      <c r="BQ71" s="26">
        <v>43</v>
      </c>
      <c r="BR71" s="26">
        <v>28</v>
      </c>
      <c r="BS71" s="26">
        <v>48</v>
      </c>
      <c r="BT71" s="26">
        <v>42</v>
      </c>
      <c r="BU71" s="26">
        <v>16</v>
      </c>
      <c r="BV71" s="26">
        <v>39</v>
      </c>
      <c r="BW71" s="26">
        <v>1</v>
      </c>
      <c r="BX71" s="26">
        <v>1</v>
      </c>
      <c r="BY71" s="26">
        <v>7</v>
      </c>
      <c r="BZ71" s="26">
        <v>6</v>
      </c>
      <c r="CA71" s="26">
        <v>58</v>
      </c>
      <c r="CB71" s="26">
        <v>41</v>
      </c>
      <c r="CC71" s="26">
        <v>69</v>
      </c>
      <c r="CD71" s="26">
        <v>5</v>
      </c>
      <c r="CE71" s="26">
        <v>10</v>
      </c>
      <c r="CF71" s="26">
        <v>76</v>
      </c>
      <c r="CG71" s="26">
        <v>26</v>
      </c>
      <c r="CH71" s="26">
        <v>65</v>
      </c>
      <c r="CI71" s="26">
        <v>24</v>
      </c>
      <c r="CJ71" s="26">
        <v>65</v>
      </c>
      <c r="CK71" s="26">
        <v>1</v>
      </c>
      <c r="CL71" s="26">
        <v>9</v>
      </c>
      <c r="CM71" s="26">
        <v>11</v>
      </c>
      <c r="CN71" s="26">
        <v>39</v>
      </c>
      <c r="CO71" s="26">
        <v>40</v>
      </c>
      <c r="CP71" s="26">
        <v>53</v>
      </c>
      <c r="CQ71" s="26">
        <v>42</v>
      </c>
      <c r="CR71" s="26">
        <v>42</v>
      </c>
      <c r="CS71" s="26">
        <v>35</v>
      </c>
      <c r="CT71" s="26">
        <v>38</v>
      </c>
      <c r="CU71" s="26">
        <v>61</v>
      </c>
      <c r="CV71" s="26">
        <v>50</v>
      </c>
      <c r="CW71" s="26">
        <v>28</v>
      </c>
      <c r="CX71" s="26">
        <v>13</v>
      </c>
      <c r="CY71" s="26">
        <v>40</v>
      </c>
      <c r="CZ71" s="26">
        <v>26</v>
      </c>
      <c r="DA71" s="26">
        <v>33</v>
      </c>
      <c r="DB71" s="26">
        <v>20</v>
      </c>
      <c r="DC71" s="26">
        <v>61</v>
      </c>
      <c r="DD71" s="26">
        <v>59</v>
      </c>
      <c r="DE71" s="26">
        <v>35</v>
      </c>
      <c r="DF71" s="26">
        <v>74</v>
      </c>
      <c r="DG71" s="26">
        <v>69</v>
      </c>
      <c r="DH71" s="26">
        <v>25</v>
      </c>
      <c r="DI71" s="26">
        <v>30</v>
      </c>
      <c r="DJ71" s="26">
        <v>29</v>
      </c>
      <c r="DK71" s="26">
        <v>20</v>
      </c>
      <c r="DL71" s="26">
        <v>65</v>
      </c>
      <c r="DM71" s="26">
        <v>80</v>
      </c>
      <c r="DN71" s="26">
        <v>49</v>
      </c>
      <c r="DO71" s="26">
        <v>18</v>
      </c>
      <c r="DP71" s="26">
        <v>13</v>
      </c>
      <c r="DQ71" s="26">
        <v>42</v>
      </c>
      <c r="DR71" s="26">
        <v>14</v>
      </c>
      <c r="DS71" s="26">
        <v>49</v>
      </c>
      <c r="DT71" s="26">
        <v>50</v>
      </c>
      <c r="DU71" s="26">
        <v>67</v>
      </c>
      <c r="DV71" s="26">
        <v>71</v>
      </c>
      <c r="DW71" s="26">
        <v>38</v>
      </c>
      <c r="DX71" s="26">
        <v>55</v>
      </c>
      <c r="DY71" s="26">
        <v>55</v>
      </c>
      <c r="DZ71" s="26">
        <v>54</v>
      </c>
      <c r="EA71" s="26">
        <v>52</v>
      </c>
      <c r="EB71" s="26">
        <v>27</v>
      </c>
      <c r="EC71" s="26">
        <v>50</v>
      </c>
      <c r="ED71" s="26">
        <v>49</v>
      </c>
      <c r="EE71" s="26">
        <v>23</v>
      </c>
      <c r="EF71" s="26">
        <v>40</v>
      </c>
      <c r="EG71" s="26">
        <v>48</v>
      </c>
      <c r="EH71" s="26">
        <v>53</v>
      </c>
      <c r="EI71" s="26">
        <v>6</v>
      </c>
      <c r="EJ71" s="26">
        <v>33</v>
      </c>
      <c r="EK71" s="26">
        <v>47</v>
      </c>
      <c r="EL71" s="26">
        <v>25</v>
      </c>
      <c r="EM71" s="26">
        <v>48</v>
      </c>
      <c r="EN71" s="26">
        <v>26</v>
      </c>
    </row>
    <row r="72" spans="1:144">
      <c r="A72" s="34" t="s">
        <v>222</v>
      </c>
      <c r="B72" s="34" t="s">
        <v>10</v>
      </c>
      <c r="C72" s="26">
        <v>69</v>
      </c>
      <c r="D72" s="26">
        <v>71</v>
      </c>
      <c r="E72" s="26">
        <v>73</v>
      </c>
      <c r="F72" s="26">
        <v>59</v>
      </c>
      <c r="G72" s="26">
        <v>26</v>
      </c>
      <c r="H72" s="26">
        <v>72</v>
      </c>
      <c r="I72" s="26">
        <v>66</v>
      </c>
      <c r="J72" s="26">
        <v>25</v>
      </c>
      <c r="K72" s="26">
        <v>72</v>
      </c>
      <c r="L72" s="26">
        <v>77</v>
      </c>
      <c r="M72" s="26">
        <v>65</v>
      </c>
      <c r="N72" s="26">
        <v>77</v>
      </c>
      <c r="O72" s="26">
        <v>26</v>
      </c>
      <c r="P72" s="26">
        <v>46</v>
      </c>
      <c r="Q72" s="26">
        <v>82</v>
      </c>
      <c r="R72" s="26">
        <v>80</v>
      </c>
      <c r="S72" s="26">
        <v>24</v>
      </c>
      <c r="T72" s="26">
        <v>47</v>
      </c>
      <c r="U72" s="26">
        <v>6</v>
      </c>
      <c r="V72" s="26">
        <v>62</v>
      </c>
      <c r="W72" s="26">
        <v>61</v>
      </c>
      <c r="X72" s="26">
        <v>64</v>
      </c>
      <c r="Y72" s="26">
        <v>26</v>
      </c>
      <c r="Z72" s="26">
        <v>69</v>
      </c>
      <c r="AA72" s="26">
        <v>55</v>
      </c>
      <c r="AB72" s="26">
        <v>69</v>
      </c>
      <c r="AC72" s="26">
        <v>16</v>
      </c>
      <c r="AD72" s="26">
        <v>78</v>
      </c>
      <c r="AE72" s="26">
        <v>39</v>
      </c>
      <c r="AF72" s="26">
        <v>65</v>
      </c>
      <c r="AG72" s="26">
        <v>57</v>
      </c>
      <c r="AH72" s="26">
        <v>60</v>
      </c>
      <c r="AI72" s="26">
        <v>30</v>
      </c>
      <c r="AJ72" s="26">
        <v>25</v>
      </c>
      <c r="AK72" s="26">
        <v>43</v>
      </c>
      <c r="AL72" s="26">
        <v>60</v>
      </c>
      <c r="AM72" s="26">
        <v>34</v>
      </c>
      <c r="AN72" s="26">
        <v>1</v>
      </c>
      <c r="AO72" s="26">
        <v>75</v>
      </c>
      <c r="AP72" s="26">
        <v>65</v>
      </c>
      <c r="AQ72" s="26">
        <v>32</v>
      </c>
      <c r="AR72" s="26">
        <v>44</v>
      </c>
      <c r="AS72" s="26">
        <v>76</v>
      </c>
      <c r="AT72" s="26">
        <v>73</v>
      </c>
      <c r="AU72" s="26">
        <v>34</v>
      </c>
      <c r="AV72" s="26">
        <v>64</v>
      </c>
      <c r="AW72" s="26">
        <v>77</v>
      </c>
      <c r="AX72" s="26">
        <v>1</v>
      </c>
      <c r="AY72" s="26">
        <v>70</v>
      </c>
      <c r="AZ72" s="26">
        <v>75</v>
      </c>
      <c r="BA72" s="26">
        <v>55</v>
      </c>
      <c r="BB72" s="26">
        <v>38</v>
      </c>
      <c r="BC72" s="26">
        <v>81</v>
      </c>
      <c r="BD72" s="26">
        <v>21</v>
      </c>
      <c r="BE72" s="26">
        <v>77</v>
      </c>
      <c r="BF72" s="26">
        <v>42</v>
      </c>
      <c r="BG72" s="26">
        <v>22</v>
      </c>
      <c r="BH72" s="26">
        <v>43</v>
      </c>
      <c r="BI72" s="26">
        <v>1</v>
      </c>
      <c r="BJ72" s="26">
        <v>77</v>
      </c>
      <c r="BK72" s="26">
        <v>73</v>
      </c>
      <c r="BL72" s="26">
        <v>1</v>
      </c>
      <c r="BM72" s="26">
        <v>80</v>
      </c>
      <c r="BN72" s="26">
        <v>78</v>
      </c>
      <c r="BO72" s="26">
        <v>81</v>
      </c>
      <c r="BP72" s="26">
        <v>78</v>
      </c>
      <c r="BQ72" s="26">
        <v>24</v>
      </c>
      <c r="BR72" s="26">
        <v>77</v>
      </c>
      <c r="BS72" s="26">
        <v>75</v>
      </c>
      <c r="BT72" s="26">
        <v>78</v>
      </c>
      <c r="BU72" s="26">
        <v>78</v>
      </c>
      <c r="BV72" s="26">
        <v>79</v>
      </c>
      <c r="BW72" s="26">
        <v>1</v>
      </c>
      <c r="BX72" s="26">
        <v>49</v>
      </c>
      <c r="BY72" s="26">
        <v>37</v>
      </c>
      <c r="BZ72" s="26">
        <v>69</v>
      </c>
      <c r="CA72" s="26">
        <v>33</v>
      </c>
      <c r="CB72" s="26">
        <v>13</v>
      </c>
      <c r="CC72" s="26">
        <v>60</v>
      </c>
      <c r="CD72" s="26">
        <v>30</v>
      </c>
      <c r="CE72" s="26">
        <v>39</v>
      </c>
      <c r="CF72" s="26">
        <v>32</v>
      </c>
      <c r="CG72" s="26">
        <v>21</v>
      </c>
      <c r="CH72" s="26">
        <v>23</v>
      </c>
      <c r="CI72" s="26">
        <v>53</v>
      </c>
      <c r="CJ72" s="26">
        <v>40</v>
      </c>
      <c r="CK72" s="26">
        <v>1</v>
      </c>
      <c r="CL72" s="26">
        <v>35</v>
      </c>
      <c r="CM72" s="26">
        <v>7</v>
      </c>
      <c r="CN72" s="26">
        <v>70</v>
      </c>
      <c r="CO72" s="26">
        <v>21</v>
      </c>
      <c r="CP72" s="26">
        <v>73</v>
      </c>
      <c r="CQ72" s="26">
        <v>22</v>
      </c>
      <c r="CR72" s="26">
        <v>66</v>
      </c>
      <c r="CS72" s="26">
        <v>74</v>
      </c>
      <c r="CT72" s="26">
        <v>76</v>
      </c>
      <c r="CU72" s="26">
        <v>70</v>
      </c>
      <c r="CV72" s="26">
        <v>7</v>
      </c>
      <c r="CW72" s="26">
        <v>46</v>
      </c>
      <c r="CX72" s="26">
        <v>21</v>
      </c>
      <c r="CY72" s="26">
        <v>31</v>
      </c>
      <c r="CZ72" s="26">
        <v>35</v>
      </c>
      <c r="DA72" s="26">
        <v>57</v>
      </c>
      <c r="DB72" s="26">
        <v>77</v>
      </c>
      <c r="DC72" s="26">
        <v>50</v>
      </c>
      <c r="DD72" s="26">
        <v>50</v>
      </c>
      <c r="DE72" s="26">
        <v>35</v>
      </c>
      <c r="DF72" s="26">
        <v>54</v>
      </c>
      <c r="DG72" s="26">
        <v>61</v>
      </c>
      <c r="DH72" s="26">
        <v>72</v>
      </c>
      <c r="DI72" s="26">
        <v>72</v>
      </c>
      <c r="DJ72" s="26">
        <v>69</v>
      </c>
      <c r="DK72" s="26">
        <v>2</v>
      </c>
      <c r="DL72" s="26">
        <v>7</v>
      </c>
      <c r="DM72" s="26">
        <v>54</v>
      </c>
      <c r="DN72" s="26">
        <v>44</v>
      </c>
      <c r="DO72" s="26">
        <v>60</v>
      </c>
      <c r="DP72" s="26">
        <v>63</v>
      </c>
      <c r="DQ72" s="26">
        <v>80</v>
      </c>
      <c r="DR72" s="26">
        <v>73</v>
      </c>
      <c r="DS72" s="26">
        <v>45</v>
      </c>
      <c r="DT72" s="26">
        <v>34</v>
      </c>
      <c r="DU72" s="26">
        <v>65</v>
      </c>
      <c r="DV72" s="26">
        <v>37</v>
      </c>
      <c r="DW72" s="26">
        <v>29</v>
      </c>
      <c r="DX72" s="26">
        <v>38</v>
      </c>
      <c r="DY72" s="26">
        <v>65</v>
      </c>
      <c r="DZ72" s="26">
        <v>67</v>
      </c>
      <c r="EA72" s="26">
        <v>64</v>
      </c>
      <c r="EB72" s="26">
        <v>13</v>
      </c>
      <c r="EC72" s="26">
        <v>63</v>
      </c>
      <c r="ED72" s="26">
        <v>65</v>
      </c>
      <c r="EE72" s="26">
        <v>79</v>
      </c>
      <c r="EF72" s="26">
        <v>68</v>
      </c>
      <c r="EG72" s="26">
        <v>43</v>
      </c>
      <c r="EH72" s="26">
        <v>19</v>
      </c>
      <c r="EI72" s="26">
        <v>16</v>
      </c>
      <c r="EJ72" s="26">
        <v>60</v>
      </c>
      <c r="EK72" s="26">
        <v>56</v>
      </c>
      <c r="EL72" s="26">
        <v>32</v>
      </c>
      <c r="EM72" s="26">
        <v>48</v>
      </c>
      <c r="EN72" s="26">
        <v>26</v>
      </c>
    </row>
    <row r="73" spans="1:144">
      <c r="A73" s="34" t="s">
        <v>253</v>
      </c>
      <c r="B73" s="34" t="s">
        <v>39</v>
      </c>
      <c r="C73" s="26">
        <v>46</v>
      </c>
      <c r="D73" s="26">
        <v>44</v>
      </c>
      <c r="E73" s="26">
        <v>74</v>
      </c>
      <c r="F73" s="26">
        <v>55</v>
      </c>
      <c r="G73" s="26">
        <v>25</v>
      </c>
      <c r="H73" s="26">
        <v>17</v>
      </c>
      <c r="I73" s="26">
        <v>56</v>
      </c>
      <c r="J73" s="26">
        <v>20</v>
      </c>
      <c r="K73" s="26">
        <v>69</v>
      </c>
      <c r="L73" s="26">
        <v>18</v>
      </c>
      <c r="M73" s="26">
        <v>54</v>
      </c>
      <c r="N73" s="26">
        <v>17</v>
      </c>
      <c r="O73" s="26">
        <v>58</v>
      </c>
      <c r="P73" s="26">
        <v>70</v>
      </c>
      <c r="Q73" s="26">
        <v>18</v>
      </c>
      <c r="R73" s="26">
        <v>40</v>
      </c>
      <c r="S73" s="26">
        <v>77</v>
      </c>
      <c r="T73" s="26">
        <v>58</v>
      </c>
      <c r="U73" s="26">
        <v>9</v>
      </c>
      <c r="V73" s="26">
        <v>64</v>
      </c>
      <c r="W73" s="26">
        <v>47</v>
      </c>
      <c r="X73" s="26">
        <v>53</v>
      </c>
      <c r="Y73" s="26">
        <v>25</v>
      </c>
      <c r="Z73" s="26">
        <v>9</v>
      </c>
      <c r="AA73" s="26">
        <v>77</v>
      </c>
      <c r="AB73" s="26">
        <v>28</v>
      </c>
      <c r="AC73" s="26">
        <v>27</v>
      </c>
      <c r="AD73" s="26">
        <v>26</v>
      </c>
      <c r="AE73" s="26">
        <v>9</v>
      </c>
      <c r="AF73" s="26">
        <v>42</v>
      </c>
      <c r="AG73" s="26">
        <v>64</v>
      </c>
      <c r="AH73" s="26">
        <v>72</v>
      </c>
      <c r="AI73" s="26">
        <v>42</v>
      </c>
      <c r="AJ73" s="26">
        <v>5</v>
      </c>
      <c r="AK73" s="26">
        <v>31</v>
      </c>
      <c r="AL73" s="26">
        <v>30</v>
      </c>
      <c r="AM73" s="26">
        <v>50</v>
      </c>
      <c r="AN73" s="26">
        <v>23</v>
      </c>
      <c r="AO73" s="26">
        <v>44</v>
      </c>
      <c r="AP73" s="26">
        <v>49</v>
      </c>
      <c r="AQ73" s="26">
        <v>78</v>
      </c>
      <c r="AR73" s="26">
        <v>80</v>
      </c>
      <c r="AS73" s="26">
        <v>64</v>
      </c>
      <c r="AT73" s="26">
        <v>26</v>
      </c>
      <c r="AU73" s="26">
        <v>26</v>
      </c>
      <c r="AV73" s="26">
        <v>1</v>
      </c>
      <c r="AW73" s="26">
        <v>41</v>
      </c>
      <c r="AX73" s="26">
        <v>1</v>
      </c>
      <c r="AY73" s="26">
        <v>65</v>
      </c>
      <c r="AZ73" s="26">
        <v>35</v>
      </c>
      <c r="BA73" s="26">
        <v>55</v>
      </c>
      <c r="BB73" s="26">
        <v>60</v>
      </c>
      <c r="BC73" s="26">
        <v>12</v>
      </c>
      <c r="BD73" s="26">
        <v>9</v>
      </c>
      <c r="BE73" s="26">
        <v>58</v>
      </c>
      <c r="BF73" s="26">
        <v>29</v>
      </c>
      <c r="BG73" s="26">
        <v>18</v>
      </c>
      <c r="BH73" s="26">
        <v>43</v>
      </c>
      <c r="BI73" s="26">
        <v>56</v>
      </c>
      <c r="BJ73" s="26">
        <v>48</v>
      </c>
      <c r="BK73" s="26">
        <v>43</v>
      </c>
      <c r="BL73" s="26">
        <v>41</v>
      </c>
      <c r="BM73" s="26">
        <v>49</v>
      </c>
      <c r="BN73" s="26">
        <v>68</v>
      </c>
      <c r="BO73" s="26">
        <v>7</v>
      </c>
      <c r="BP73" s="26">
        <v>47</v>
      </c>
      <c r="BQ73" s="26">
        <v>39</v>
      </c>
      <c r="BR73" s="26">
        <v>59</v>
      </c>
      <c r="BS73" s="26">
        <v>28</v>
      </c>
      <c r="BT73" s="26">
        <v>35</v>
      </c>
      <c r="BU73" s="26">
        <v>10</v>
      </c>
      <c r="BV73" s="26">
        <v>45</v>
      </c>
      <c r="BW73" s="26">
        <v>71</v>
      </c>
      <c r="BX73" s="26">
        <v>78</v>
      </c>
      <c r="BY73" s="26">
        <v>26</v>
      </c>
      <c r="BZ73" s="26">
        <v>76</v>
      </c>
      <c r="CA73" s="26">
        <v>30</v>
      </c>
      <c r="CB73" s="26">
        <v>23</v>
      </c>
      <c r="CC73" s="26">
        <v>44</v>
      </c>
      <c r="CD73" s="26">
        <v>52</v>
      </c>
      <c r="CE73" s="26">
        <v>62</v>
      </c>
      <c r="CF73" s="26">
        <v>31</v>
      </c>
      <c r="CG73" s="26">
        <v>18</v>
      </c>
      <c r="CH73" s="26">
        <v>17</v>
      </c>
      <c r="CI73" s="26">
        <v>9</v>
      </c>
      <c r="CJ73" s="26">
        <v>21</v>
      </c>
      <c r="CK73" s="26">
        <v>1</v>
      </c>
      <c r="CL73" s="26">
        <v>42</v>
      </c>
      <c r="CM73" s="26">
        <v>54</v>
      </c>
      <c r="CN73" s="26">
        <v>48</v>
      </c>
      <c r="CO73" s="26">
        <v>44</v>
      </c>
      <c r="CP73" s="26">
        <v>61</v>
      </c>
      <c r="CQ73" s="26">
        <v>27</v>
      </c>
      <c r="CR73" s="26">
        <v>46</v>
      </c>
      <c r="CS73" s="26">
        <v>58</v>
      </c>
      <c r="CT73" s="26">
        <v>17</v>
      </c>
      <c r="CU73" s="26">
        <v>56</v>
      </c>
      <c r="CV73" s="26">
        <v>72</v>
      </c>
      <c r="CW73" s="26">
        <v>12</v>
      </c>
      <c r="CX73" s="26">
        <v>65</v>
      </c>
      <c r="CY73" s="26">
        <v>25</v>
      </c>
      <c r="CZ73" s="26">
        <v>30</v>
      </c>
      <c r="DA73" s="26">
        <v>6</v>
      </c>
      <c r="DB73" s="26">
        <v>16</v>
      </c>
      <c r="DC73" s="26">
        <v>75</v>
      </c>
      <c r="DD73" s="26">
        <v>59</v>
      </c>
      <c r="DE73" s="26">
        <v>35</v>
      </c>
      <c r="DF73" s="26">
        <v>77</v>
      </c>
      <c r="DG73" s="26">
        <v>40</v>
      </c>
      <c r="DH73" s="26">
        <v>20</v>
      </c>
      <c r="DI73" s="26">
        <v>35</v>
      </c>
      <c r="DJ73" s="26">
        <v>21</v>
      </c>
      <c r="DK73" s="26">
        <v>23</v>
      </c>
      <c r="DL73" s="26">
        <v>14</v>
      </c>
      <c r="DM73" s="26">
        <v>63</v>
      </c>
      <c r="DN73" s="26">
        <v>31</v>
      </c>
      <c r="DO73" s="26">
        <v>75</v>
      </c>
      <c r="DP73" s="26">
        <v>34</v>
      </c>
      <c r="DQ73" s="26">
        <v>62</v>
      </c>
      <c r="DR73" s="26">
        <v>37</v>
      </c>
      <c r="DS73" s="26">
        <v>1</v>
      </c>
      <c r="DT73" s="26">
        <v>9</v>
      </c>
      <c r="DU73" s="26">
        <v>1</v>
      </c>
      <c r="DV73" s="26">
        <v>1</v>
      </c>
      <c r="DW73" s="26">
        <v>60</v>
      </c>
      <c r="DX73" s="26">
        <v>8</v>
      </c>
      <c r="DY73" s="26">
        <v>46</v>
      </c>
      <c r="DZ73" s="26">
        <v>40</v>
      </c>
      <c r="EA73" s="26">
        <v>43</v>
      </c>
      <c r="EB73" s="26">
        <v>45</v>
      </c>
      <c r="EC73" s="26">
        <v>41</v>
      </c>
      <c r="ED73" s="26">
        <v>43</v>
      </c>
      <c r="EE73" s="26">
        <v>57</v>
      </c>
      <c r="EF73" s="26">
        <v>71</v>
      </c>
      <c r="EG73" s="26">
        <v>25</v>
      </c>
      <c r="EH73" s="26">
        <v>53</v>
      </c>
      <c r="EI73" s="26">
        <v>40</v>
      </c>
      <c r="EJ73" s="26">
        <v>73</v>
      </c>
      <c r="EK73" s="26">
        <v>72</v>
      </c>
      <c r="EL73" s="26">
        <v>68</v>
      </c>
      <c r="EM73" s="26">
        <v>48</v>
      </c>
      <c r="EN73" s="26">
        <v>26</v>
      </c>
    </row>
    <row r="74" spans="1:144">
      <c r="A74" s="34" t="s">
        <v>261</v>
      </c>
      <c r="B74" s="34" t="s">
        <v>47</v>
      </c>
      <c r="C74" s="26">
        <v>68</v>
      </c>
      <c r="D74" s="26">
        <v>50</v>
      </c>
      <c r="E74" s="26">
        <v>68</v>
      </c>
      <c r="F74" s="26">
        <v>66</v>
      </c>
      <c r="G74" s="26">
        <v>75</v>
      </c>
      <c r="H74" s="26">
        <v>69</v>
      </c>
      <c r="I74" s="26">
        <v>55</v>
      </c>
      <c r="J74" s="26">
        <v>80</v>
      </c>
      <c r="K74" s="26">
        <v>62</v>
      </c>
      <c r="L74" s="26">
        <v>22</v>
      </c>
      <c r="M74" s="26">
        <v>20</v>
      </c>
      <c r="N74" s="26">
        <v>19</v>
      </c>
      <c r="O74" s="26">
        <v>49</v>
      </c>
      <c r="P74" s="26">
        <v>41</v>
      </c>
      <c r="Q74" s="26">
        <v>74</v>
      </c>
      <c r="R74" s="26">
        <v>74</v>
      </c>
      <c r="S74" s="26">
        <v>23</v>
      </c>
      <c r="T74" s="26">
        <v>33</v>
      </c>
      <c r="U74" s="26">
        <v>47</v>
      </c>
      <c r="V74" s="26">
        <v>77</v>
      </c>
      <c r="W74" s="26">
        <v>45</v>
      </c>
      <c r="X74" s="26">
        <v>75</v>
      </c>
      <c r="Y74" s="26">
        <v>75</v>
      </c>
      <c r="Z74" s="26">
        <v>39</v>
      </c>
      <c r="AA74" s="26">
        <v>49</v>
      </c>
      <c r="AB74" s="26">
        <v>65</v>
      </c>
      <c r="AC74" s="26">
        <v>7</v>
      </c>
      <c r="AD74" s="26">
        <v>67</v>
      </c>
      <c r="AE74" s="26">
        <v>75</v>
      </c>
      <c r="AF74" s="26">
        <v>58</v>
      </c>
      <c r="AG74" s="26">
        <v>38</v>
      </c>
      <c r="AH74" s="26">
        <v>56</v>
      </c>
      <c r="AI74" s="26">
        <v>71</v>
      </c>
      <c r="AJ74" s="26">
        <v>59</v>
      </c>
      <c r="AK74" s="26">
        <v>81</v>
      </c>
      <c r="AL74" s="26">
        <v>81</v>
      </c>
      <c r="AM74" s="26">
        <v>56</v>
      </c>
      <c r="AN74" s="26">
        <v>77</v>
      </c>
      <c r="AO74" s="26">
        <v>78</v>
      </c>
      <c r="AP74" s="26">
        <v>58</v>
      </c>
      <c r="AQ74" s="26">
        <v>47</v>
      </c>
      <c r="AR74" s="26">
        <v>19</v>
      </c>
      <c r="AS74" s="26">
        <v>30</v>
      </c>
      <c r="AT74" s="26">
        <v>12</v>
      </c>
      <c r="AU74" s="26">
        <v>26</v>
      </c>
      <c r="AV74" s="26">
        <v>35</v>
      </c>
      <c r="AW74" s="26">
        <v>41</v>
      </c>
      <c r="AX74" s="26">
        <v>1</v>
      </c>
      <c r="AY74" s="26">
        <v>24</v>
      </c>
      <c r="AZ74" s="26">
        <v>35</v>
      </c>
      <c r="BA74" s="26">
        <v>18</v>
      </c>
      <c r="BB74" s="26">
        <v>13</v>
      </c>
      <c r="BC74" s="26">
        <v>15</v>
      </c>
      <c r="BD74" s="26">
        <v>11</v>
      </c>
      <c r="BE74" s="26">
        <v>55</v>
      </c>
      <c r="BF74" s="26">
        <v>49</v>
      </c>
      <c r="BG74" s="26">
        <v>39</v>
      </c>
      <c r="BH74" s="26">
        <v>79</v>
      </c>
      <c r="BI74" s="26">
        <v>1</v>
      </c>
      <c r="BJ74" s="26">
        <v>76</v>
      </c>
      <c r="BK74" s="26">
        <v>61</v>
      </c>
      <c r="BL74" s="26">
        <v>1</v>
      </c>
      <c r="BM74" s="26">
        <v>55</v>
      </c>
      <c r="BN74" s="26">
        <v>79</v>
      </c>
      <c r="BO74" s="26">
        <v>58</v>
      </c>
      <c r="BP74" s="26">
        <v>64</v>
      </c>
      <c r="BQ74" s="26">
        <v>31</v>
      </c>
      <c r="BR74" s="26">
        <v>78</v>
      </c>
      <c r="BS74" s="26">
        <v>69</v>
      </c>
      <c r="BT74" s="26">
        <v>79</v>
      </c>
      <c r="BU74" s="26">
        <v>63</v>
      </c>
      <c r="BV74" s="26">
        <v>52</v>
      </c>
      <c r="BW74" s="26">
        <v>1</v>
      </c>
      <c r="BX74" s="26">
        <v>1</v>
      </c>
      <c r="BY74" s="26">
        <v>38</v>
      </c>
      <c r="BZ74" s="26">
        <v>68</v>
      </c>
      <c r="CA74" s="26">
        <v>72</v>
      </c>
      <c r="CB74" s="26">
        <v>5</v>
      </c>
      <c r="CC74" s="26">
        <v>22</v>
      </c>
      <c r="CD74" s="26">
        <v>18</v>
      </c>
      <c r="CE74" s="26">
        <v>16</v>
      </c>
      <c r="CF74" s="26">
        <v>38</v>
      </c>
      <c r="CG74" s="26">
        <v>45</v>
      </c>
      <c r="CH74" s="26">
        <v>40</v>
      </c>
      <c r="CI74" s="26">
        <v>68</v>
      </c>
      <c r="CJ74" s="26">
        <v>59</v>
      </c>
      <c r="CK74" s="26">
        <v>1</v>
      </c>
      <c r="CL74" s="26">
        <v>53</v>
      </c>
      <c r="CM74" s="26">
        <v>59</v>
      </c>
      <c r="CN74" s="26">
        <v>74</v>
      </c>
      <c r="CO74" s="26">
        <v>72</v>
      </c>
      <c r="CP74" s="26">
        <v>68</v>
      </c>
      <c r="CQ74" s="26">
        <v>10</v>
      </c>
      <c r="CR74" s="26">
        <v>51</v>
      </c>
      <c r="CS74" s="26">
        <v>49</v>
      </c>
      <c r="CT74" s="26">
        <v>65</v>
      </c>
      <c r="CU74" s="26">
        <v>77</v>
      </c>
      <c r="CV74" s="26">
        <v>23</v>
      </c>
      <c r="CW74" s="26">
        <v>71</v>
      </c>
      <c r="CX74" s="26">
        <v>80</v>
      </c>
      <c r="CY74" s="26">
        <v>64</v>
      </c>
      <c r="CZ74" s="26">
        <v>70</v>
      </c>
      <c r="DA74" s="26">
        <v>38</v>
      </c>
      <c r="DB74" s="26">
        <v>47</v>
      </c>
      <c r="DC74" s="26">
        <v>52</v>
      </c>
      <c r="DD74" s="26">
        <v>23</v>
      </c>
      <c r="DE74" s="26">
        <v>35</v>
      </c>
      <c r="DF74" s="26">
        <v>49</v>
      </c>
      <c r="DG74" s="26">
        <v>74</v>
      </c>
      <c r="DH74" s="26">
        <v>64</v>
      </c>
      <c r="DI74" s="26">
        <v>48</v>
      </c>
      <c r="DJ74" s="26">
        <v>66</v>
      </c>
      <c r="DK74" s="26">
        <v>15</v>
      </c>
      <c r="DL74" s="26">
        <v>43</v>
      </c>
      <c r="DM74" s="26">
        <v>52</v>
      </c>
      <c r="DN74" s="26">
        <v>2</v>
      </c>
      <c r="DO74" s="26">
        <v>59</v>
      </c>
      <c r="DP74" s="26">
        <v>52</v>
      </c>
      <c r="DQ74" s="26">
        <v>74</v>
      </c>
      <c r="DR74" s="26">
        <v>64</v>
      </c>
      <c r="DS74" s="26">
        <v>49</v>
      </c>
      <c r="DT74" s="26">
        <v>72</v>
      </c>
      <c r="DU74" s="26">
        <v>71</v>
      </c>
      <c r="DV74" s="26">
        <v>79</v>
      </c>
      <c r="DW74" s="26">
        <v>49</v>
      </c>
      <c r="DX74" s="26">
        <v>71</v>
      </c>
      <c r="DY74" s="26">
        <v>46</v>
      </c>
      <c r="DZ74" s="26">
        <v>55</v>
      </c>
      <c r="EA74" s="26">
        <v>58</v>
      </c>
      <c r="EB74" s="26">
        <v>34</v>
      </c>
      <c r="EC74" s="26">
        <v>57</v>
      </c>
      <c r="ED74" s="26">
        <v>58</v>
      </c>
      <c r="EE74" s="26">
        <v>61</v>
      </c>
      <c r="EF74" s="26">
        <v>22</v>
      </c>
      <c r="EG74" s="26">
        <v>31</v>
      </c>
      <c r="EH74" s="26">
        <v>36</v>
      </c>
      <c r="EI74" s="26">
        <v>49</v>
      </c>
      <c r="EJ74" s="26">
        <v>32</v>
      </c>
      <c r="EK74" s="26">
        <v>40</v>
      </c>
      <c r="EL74" s="26">
        <v>74</v>
      </c>
      <c r="EM74" s="26">
        <v>48</v>
      </c>
      <c r="EN74" s="26">
        <v>26</v>
      </c>
    </row>
    <row r="75" spans="1:144">
      <c r="A75" s="34" t="s">
        <v>270</v>
      </c>
      <c r="B75" s="34" t="s">
        <v>56</v>
      </c>
      <c r="C75" s="26">
        <v>51</v>
      </c>
      <c r="D75" s="26">
        <v>60</v>
      </c>
      <c r="E75" s="26">
        <v>27</v>
      </c>
      <c r="F75" s="26">
        <v>61</v>
      </c>
      <c r="G75" s="26">
        <v>41</v>
      </c>
      <c r="H75" s="26">
        <v>66</v>
      </c>
      <c r="I75" s="26">
        <v>50</v>
      </c>
      <c r="J75" s="26">
        <v>78</v>
      </c>
      <c r="K75" s="26">
        <v>54</v>
      </c>
      <c r="L75" s="26">
        <v>44</v>
      </c>
      <c r="M75" s="26">
        <v>73</v>
      </c>
      <c r="N75" s="26">
        <v>18</v>
      </c>
      <c r="O75" s="26">
        <v>50</v>
      </c>
      <c r="P75" s="26">
        <v>31</v>
      </c>
      <c r="Q75" s="26">
        <v>14</v>
      </c>
      <c r="R75" s="26">
        <v>45</v>
      </c>
      <c r="S75" s="26">
        <v>45</v>
      </c>
      <c r="T75" s="26">
        <v>8</v>
      </c>
      <c r="U75" s="26">
        <v>18</v>
      </c>
      <c r="V75" s="26">
        <v>75</v>
      </c>
      <c r="W75" s="26">
        <v>51</v>
      </c>
      <c r="X75" s="26">
        <v>73</v>
      </c>
      <c r="Y75" s="26">
        <v>41</v>
      </c>
      <c r="Z75" s="26">
        <v>38</v>
      </c>
      <c r="AA75" s="26">
        <v>39</v>
      </c>
      <c r="AB75" s="26">
        <v>75</v>
      </c>
      <c r="AC75" s="26">
        <v>55</v>
      </c>
      <c r="AD75" s="26">
        <v>50</v>
      </c>
      <c r="AE75" s="26">
        <v>64</v>
      </c>
      <c r="AF75" s="26">
        <v>41</v>
      </c>
      <c r="AG75" s="26">
        <v>69</v>
      </c>
      <c r="AH75" s="26">
        <v>52</v>
      </c>
      <c r="AI75" s="26">
        <v>69</v>
      </c>
      <c r="AJ75" s="26">
        <v>70</v>
      </c>
      <c r="AK75" s="26">
        <v>79</v>
      </c>
      <c r="AL75" s="26">
        <v>71</v>
      </c>
      <c r="AM75" s="26">
        <v>66</v>
      </c>
      <c r="AN75" s="26">
        <v>76</v>
      </c>
      <c r="AO75" s="26">
        <v>77</v>
      </c>
      <c r="AP75" s="26">
        <v>37</v>
      </c>
      <c r="AQ75" s="26">
        <v>54</v>
      </c>
      <c r="AR75" s="26">
        <v>14</v>
      </c>
      <c r="AS75" s="26">
        <v>30</v>
      </c>
      <c r="AT75" s="26">
        <v>24</v>
      </c>
      <c r="AU75" s="26">
        <v>34</v>
      </c>
      <c r="AV75" s="26">
        <v>53</v>
      </c>
      <c r="AW75" s="26">
        <v>52</v>
      </c>
      <c r="AX75" s="26">
        <v>69</v>
      </c>
      <c r="AY75" s="26">
        <v>73</v>
      </c>
      <c r="AZ75" s="26">
        <v>61</v>
      </c>
      <c r="BA75" s="26">
        <v>52</v>
      </c>
      <c r="BB75" s="26">
        <v>60</v>
      </c>
      <c r="BC75" s="26">
        <v>10</v>
      </c>
      <c r="BD75" s="26">
        <v>28</v>
      </c>
      <c r="BE75" s="26">
        <v>41</v>
      </c>
      <c r="BF75" s="26">
        <v>62</v>
      </c>
      <c r="BG75" s="26">
        <v>77</v>
      </c>
      <c r="BH75" s="26">
        <v>74</v>
      </c>
      <c r="BI75" s="26">
        <v>1</v>
      </c>
      <c r="BJ75" s="26">
        <v>71</v>
      </c>
      <c r="BK75" s="26">
        <v>47</v>
      </c>
      <c r="BL75" s="26">
        <v>1</v>
      </c>
      <c r="BM75" s="26">
        <v>35</v>
      </c>
      <c r="BN75" s="26">
        <v>76</v>
      </c>
      <c r="BO75" s="26">
        <v>1</v>
      </c>
      <c r="BP75" s="26">
        <v>25</v>
      </c>
      <c r="BQ75" s="26">
        <v>21</v>
      </c>
      <c r="BR75" s="26">
        <v>53</v>
      </c>
      <c r="BS75" s="26">
        <v>60</v>
      </c>
      <c r="BT75" s="26">
        <v>64</v>
      </c>
      <c r="BU75" s="26">
        <v>34</v>
      </c>
      <c r="BV75" s="26">
        <v>42</v>
      </c>
      <c r="BW75" s="26">
        <v>55</v>
      </c>
      <c r="BX75" s="26">
        <v>54</v>
      </c>
      <c r="BY75" s="26">
        <v>35</v>
      </c>
      <c r="BZ75" s="26">
        <v>14</v>
      </c>
      <c r="CA75" s="26">
        <v>65</v>
      </c>
      <c r="CB75" s="26">
        <v>29</v>
      </c>
      <c r="CC75" s="26">
        <v>4</v>
      </c>
      <c r="CD75" s="26">
        <v>7</v>
      </c>
      <c r="CE75" s="26">
        <v>57</v>
      </c>
      <c r="CF75" s="26">
        <v>79</v>
      </c>
      <c r="CG75" s="26">
        <v>35</v>
      </c>
      <c r="CH75" s="26">
        <v>39</v>
      </c>
      <c r="CI75" s="26">
        <v>14</v>
      </c>
      <c r="CJ75" s="26">
        <v>39</v>
      </c>
      <c r="CK75" s="26">
        <v>1</v>
      </c>
      <c r="CL75" s="26">
        <v>7</v>
      </c>
      <c r="CM75" s="26">
        <v>5</v>
      </c>
      <c r="CN75" s="26">
        <v>61</v>
      </c>
      <c r="CO75" s="26">
        <v>70</v>
      </c>
      <c r="CP75" s="26">
        <v>73</v>
      </c>
      <c r="CQ75" s="26">
        <v>11</v>
      </c>
      <c r="CR75" s="26">
        <v>59</v>
      </c>
      <c r="CS75" s="26">
        <v>54</v>
      </c>
      <c r="CT75" s="26">
        <v>50</v>
      </c>
      <c r="CU75" s="26">
        <v>68</v>
      </c>
      <c r="CV75" s="26">
        <v>74</v>
      </c>
      <c r="CW75" s="26">
        <v>31</v>
      </c>
      <c r="CX75" s="26">
        <v>71</v>
      </c>
      <c r="CY75" s="26">
        <v>7</v>
      </c>
      <c r="CZ75" s="26">
        <v>62</v>
      </c>
      <c r="DA75" s="26">
        <v>45</v>
      </c>
      <c r="DB75" s="26">
        <v>37</v>
      </c>
      <c r="DC75" s="26">
        <v>69</v>
      </c>
      <c r="DD75" s="26">
        <v>14</v>
      </c>
      <c r="DE75" s="26">
        <v>35</v>
      </c>
      <c r="DF75" s="26">
        <v>64</v>
      </c>
      <c r="DG75" s="26">
        <v>79</v>
      </c>
      <c r="DH75" s="26">
        <v>78</v>
      </c>
      <c r="DI75" s="26">
        <v>63</v>
      </c>
      <c r="DJ75" s="26">
        <v>73</v>
      </c>
      <c r="DK75" s="26">
        <v>57</v>
      </c>
      <c r="DL75" s="26">
        <v>81</v>
      </c>
      <c r="DM75" s="26">
        <v>31</v>
      </c>
      <c r="DN75" s="26">
        <v>15</v>
      </c>
      <c r="DO75" s="26">
        <v>58</v>
      </c>
      <c r="DP75" s="26">
        <v>26</v>
      </c>
      <c r="DQ75" s="26">
        <v>48</v>
      </c>
      <c r="DR75" s="26">
        <v>50</v>
      </c>
      <c r="DS75" s="26">
        <v>41</v>
      </c>
      <c r="DT75" s="26">
        <v>71</v>
      </c>
      <c r="DU75" s="26">
        <v>67</v>
      </c>
      <c r="DV75" s="26">
        <v>66</v>
      </c>
      <c r="DW75" s="26">
        <v>18</v>
      </c>
      <c r="DX75" s="26">
        <v>67</v>
      </c>
      <c r="DY75" s="26">
        <v>35</v>
      </c>
      <c r="DZ75" s="26">
        <v>51</v>
      </c>
      <c r="EA75" s="26">
        <v>47</v>
      </c>
      <c r="EB75" s="26">
        <v>31</v>
      </c>
      <c r="EC75" s="26">
        <v>38</v>
      </c>
      <c r="ED75" s="26">
        <v>40</v>
      </c>
      <c r="EE75" s="26">
        <v>48</v>
      </c>
      <c r="EF75" s="26">
        <v>55</v>
      </c>
      <c r="EG75" s="26">
        <v>66</v>
      </c>
      <c r="EH75" s="26">
        <v>45</v>
      </c>
      <c r="EI75" s="26">
        <v>20</v>
      </c>
      <c r="EJ75" s="26">
        <v>25</v>
      </c>
      <c r="EK75" s="26">
        <v>37</v>
      </c>
      <c r="EL75" s="26">
        <v>39</v>
      </c>
      <c r="EM75" s="26">
        <v>48</v>
      </c>
      <c r="EN75" s="26">
        <v>26</v>
      </c>
    </row>
    <row r="76" spans="1:144">
      <c r="A76" s="34" t="s">
        <v>238</v>
      </c>
      <c r="B76" s="34" t="s">
        <v>24</v>
      </c>
      <c r="C76" s="26">
        <v>62</v>
      </c>
      <c r="D76" s="26">
        <v>69</v>
      </c>
      <c r="E76" s="26">
        <v>58</v>
      </c>
      <c r="F76" s="26">
        <v>62</v>
      </c>
      <c r="G76" s="26">
        <v>39</v>
      </c>
      <c r="H76" s="26">
        <v>65</v>
      </c>
      <c r="I76" s="26">
        <v>60</v>
      </c>
      <c r="J76" s="26">
        <v>63</v>
      </c>
      <c r="K76" s="26">
        <v>59</v>
      </c>
      <c r="L76" s="26">
        <v>61</v>
      </c>
      <c r="M76" s="26">
        <v>81</v>
      </c>
      <c r="N76" s="26">
        <v>69</v>
      </c>
      <c r="O76" s="26">
        <v>18</v>
      </c>
      <c r="P76" s="26">
        <v>32</v>
      </c>
      <c r="Q76" s="26">
        <v>68</v>
      </c>
      <c r="R76" s="26">
        <v>72</v>
      </c>
      <c r="S76" s="26">
        <v>43</v>
      </c>
      <c r="T76" s="26">
        <v>10</v>
      </c>
      <c r="U76" s="26">
        <v>39</v>
      </c>
      <c r="V76" s="26">
        <v>74</v>
      </c>
      <c r="W76" s="26">
        <v>56</v>
      </c>
      <c r="X76" s="26">
        <v>74</v>
      </c>
      <c r="Y76" s="26">
        <v>39</v>
      </c>
      <c r="Z76" s="26">
        <v>47</v>
      </c>
      <c r="AA76" s="26">
        <v>10</v>
      </c>
      <c r="AB76" s="26">
        <v>68</v>
      </c>
      <c r="AC76" s="26">
        <v>32</v>
      </c>
      <c r="AD76" s="26">
        <v>69</v>
      </c>
      <c r="AE76" s="26">
        <v>73</v>
      </c>
      <c r="AF76" s="26">
        <v>59</v>
      </c>
      <c r="AG76" s="26">
        <v>48</v>
      </c>
      <c r="AH76" s="26">
        <v>54</v>
      </c>
      <c r="AI76" s="26">
        <v>58</v>
      </c>
      <c r="AJ76" s="26">
        <v>32</v>
      </c>
      <c r="AK76" s="26">
        <v>75</v>
      </c>
      <c r="AL76" s="26">
        <v>73</v>
      </c>
      <c r="AM76" s="26">
        <v>45</v>
      </c>
      <c r="AN76" s="26">
        <v>37</v>
      </c>
      <c r="AO76" s="26">
        <v>82</v>
      </c>
      <c r="AP76" s="26">
        <v>45</v>
      </c>
      <c r="AQ76" s="26">
        <v>22</v>
      </c>
      <c r="AR76" s="26">
        <v>35</v>
      </c>
      <c r="AS76" s="26">
        <v>30</v>
      </c>
      <c r="AT76" s="26">
        <v>62</v>
      </c>
      <c r="AU76" s="26">
        <v>45</v>
      </c>
      <c r="AV76" s="26">
        <v>64</v>
      </c>
      <c r="AW76" s="26">
        <v>47</v>
      </c>
      <c r="AX76" s="26">
        <v>69</v>
      </c>
      <c r="AY76" s="26">
        <v>78</v>
      </c>
      <c r="AZ76" s="26">
        <v>75</v>
      </c>
      <c r="BA76" s="26">
        <v>77</v>
      </c>
      <c r="BB76" s="26">
        <v>60</v>
      </c>
      <c r="BC76" s="26">
        <v>74</v>
      </c>
      <c r="BD76" s="26">
        <v>25</v>
      </c>
      <c r="BE76" s="26">
        <v>60</v>
      </c>
      <c r="BF76" s="26">
        <v>1</v>
      </c>
      <c r="BG76" s="26">
        <v>26</v>
      </c>
      <c r="BH76" s="26">
        <v>43</v>
      </c>
      <c r="BI76" s="26">
        <v>1</v>
      </c>
      <c r="BJ76" s="26">
        <v>51</v>
      </c>
      <c r="BK76" s="26">
        <v>71</v>
      </c>
      <c r="BL76" s="26">
        <v>1</v>
      </c>
      <c r="BM76" s="26">
        <v>58</v>
      </c>
      <c r="BN76" s="26">
        <v>81</v>
      </c>
      <c r="BO76" s="26">
        <v>4</v>
      </c>
      <c r="BP76" s="26">
        <v>67</v>
      </c>
      <c r="BQ76" s="26">
        <v>15</v>
      </c>
      <c r="BR76" s="26">
        <v>71</v>
      </c>
      <c r="BS76" s="26">
        <v>74</v>
      </c>
      <c r="BT76" s="26">
        <v>76</v>
      </c>
      <c r="BU76" s="26">
        <v>69</v>
      </c>
      <c r="BV76" s="26">
        <v>50</v>
      </c>
      <c r="BW76" s="26">
        <v>1</v>
      </c>
      <c r="BX76" s="26">
        <v>1</v>
      </c>
      <c r="BY76" s="26">
        <v>80</v>
      </c>
      <c r="BZ76" s="26">
        <v>24</v>
      </c>
      <c r="CA76" s="26">
        <v>20</v>
      </c>
      <c r="CB76" s="26">
        <v>25</v>
      </c>
      <c r="CC76" s="26">
        <v>23</v>
      </c>
      <c r="CD76" s="26">
        <v>29</v>
      </c>
      <c r="CE76" s="26">
        <v>37</v>
      </c>
      <c r="CF76" s="26">
        <v>52</v>
      </c>
      <c r="CG76" s="26">
        <v>22</v>
      </c>
      <c r="CH76" s="26">
        <v>13</v>
      </c>
      <c r="CI76" s="26">
        <v>19</v>
      </c>
      <c r="CJ76" s="26">
        <v>66</v>
      </c>
      <c r="CK76" s="26">
        <v>56</v>
      </c>
      <c r="CL76" s="26">
        <v>46</v>
      </c>
      <c r="CM76" s="26">
        <v>34</v>
      </c>
      <c r="CN76" s="26">
        <v>73</v>
      </c>
      <c r="CO76" s="26">
        <v>73</v>
      </c>
      <c r="CP76" s="26">
        <v>53</v>
      </c>
      <c r="CQ76" s="26">
        <v>48</v>
      </c>
      <c r="CR76" s="26">
        <v>54</v>
      </c>
      <c r="CS76" s="26">
        <v>50</v>
      </c>
      <c r="CT76" s="26">
        <v>72</v>
      </c>
      <c r="CU76" s="26">
        <v>46</v>
      </c>
      <c r="CV76" s="26">
        <v>45</v>
      </c>
      <c r="CW76" s="26">
        <v>49</v>
      </c>
      <c r="CX76" s="26">
        <v>52</v>
      </c>
      <c r="CY76" s="26">
        <v>38</v>
      </c>
      <c r="CZ76" s="26">
        <v>38</v>
      </c>
      <c r="DA76" s="26">
        <v>51</v>
      </c>
      <c r="DB76" s="26">
        <v>44</v>
      </c>
      <c r="DC76" s="26">
        <v>6</v>
      </c>
      <c r="DD76" s="26">
        <v>11</v>
      </c>
      <c r="DE76" s="26">
        <v>14</v>
      </c>
      <c r="DF76" s="26">
        <v>14</v>
      </c>
      <c r="DG76" s="26">
        <v>68</v>
      </c>
      <c r="DH76" s="26">
        <v>63</v>
      </c>
      <c r="DI76" s="26">
        <v>60</v>
      </c>
      <c r="DJ76" s="26">
        <v>70</v>
      </c>
      <c r="DK76" s="26">
        <v>27</v>
      </c>
      <c r="DL76" s="26">
        <v>49</v>
      </c>
      <c r="DM76" s="26">
        <v>58</v>
      </c>
      <c r="DN76" s="26">
        <v>27</v>
      </c>
      <c r="DO76" s="26">
        <v>68</v>
      </c>
      <c r="DP76" s="26">
        <v>51</v>
      </c>
      <c r="DQ76" s="26">
        <v>69</v>
      </c>
      <c r="DR76" s="26">
        <v>68</v>
      </c>
      <c r="DS76" s="26">
        <v>49</v>
      </c>
      <c r="DT76" s="26">
        <v>78</v>
      </c>
      <c r="DU76" s="26">
        <v>57</v>
      </c>
      <c r="DV76" s="26">
        <v>65</v>
      </c>
      <c r="DW76" s="26">
        <v>76</v>
      </c>
      <c r="DX76" s="26">
        <v>76</v>
      </c>
      <c r="DY76" s="26">
        <v>59</v>
      </c>
      <c r="DZ76" s="26">
        <v>61</v>
      </c>
      <c r="EA76" s="26">
        <v>63</v>
      </c>
      <c r="EB76" s="26">
        <v>16</v>
      </c>
      <c r="EC76" s="26">
        <v>59</v>
      </c>
      <c r="ED76" s="26">
        <v>59</v>
      </c>
      <c r="EE76" s="26">
        <v>62</v>
      </c>
      <c r="EF76" s="26">
        <v>31</v>
      </c>
      <c r="EG76" s="26">
        <v>39</v>
      </c>
      <c r="EH76" s="26">
        <v>53</v>
      </c>
      <c r="EI76" s="26">
        <v>49</v>
      </c>
      <c r="EJ76" s="26">
        <v>30</v>
      </c>
      <c r="EK76" s="26">
        <v>42</v>
      </c>
      <c r="EL76" s="26">
        <v>27</v>
      </c>
      <c r="EM76" s="26">
        <v>48</v>
      </c>
      <c r="EN76" s="26">
        <v>26</v>
      </c>
    </row>
    <row r="77" spans="1:144">
      <c r="A77" s="34" t="s">
        <v>228</v>
      </c>
      <c r="B77" s="34" t="s">
        <v>14</v>
      </c>
      <c r="C77" s="26">
        <v>78</v>
      </c>
      <c r="D77" s="26">
        <v>78</v>
      </c>
      <c r="E77" s="26">
        <v>78</v>
      </c>
      <c r="F77" s="26">
        <v>51</v>
      </c>
      <c r="G77" s="26">
        <v>73</v>
      </c>
      <c r="H77" s="26">
        <v>68</v>
      </c>
      <c r="I77" s="26">
        <v>71</v>
      </c>
      <c r="J77" s="26">
        <v>48</v>
      </c>
      <c r="K77" s="26">
        <v>64</v>
      </c>
      <c r="L77" s="26">
        <v>82</v>
      </c>
      <c r="M77" s="26">
        <v>52</v>
      </c>
      <c r="N77" s="26">
        <v>81</v>
      </c>
      <c r="O77" s="26">
        <v>51</v>
      </c>
      <c r="P77" s="26">
        <v>52</v>
      </c>
      <c r="Q77" s="26">
        <v>77</v>
      </c>
      <c r="R77" s="26">
        <v>77</v>
      </c>
      <c r="S77" s="26">
        <v>72</v>
      </c>
      <c r="T77" s="26">
        <v>22</v>
      </c>
      <c r="U77" s="26">
        <v>36</v>
      </c>
      <c r="V77" s="26">
        <v>36</v>
      </c>
      <c r="W77" s="26">
        <v>67</v>
      </c>
      <c r="X77" s="26">
        <v>57</v>
      </c>
      <c r="Y77" s="26">
        <v>73</v>
      </c>
      <c r="Z77" s="26">
        <v>63</v>
      </c>
      <c r="AA77" s="26">
        <v>31</v>
      </c>
      <c r="AB77" s="26">
        <v>57</v>
      </c>
      <c r="AC77" s="26">
        <v>43</v>
      </c>
      <c r="AD77" s="26">
        <v>72</v>
      </c>
      <c r="AE77" s="26">
        <v>37</v>
      </c>
      <c r="AF77" s="26">
        <v>69</v>
      </c>
      <c r="AG77" s="26">
        <v>62</v>
      </c>
      <c r="AH77" s="26">
        <v>69</v>
      </c>
      <c r="AI77" s="26">
        <v>41</v>
      </c>
      <c r="AJ77" s="26">
        <v>20</v>
      </c>
      <c r="AK77" s="26">
        <v>63</v>
      </c>
      <c r="AL77" s="26">
        <v>69</v>
      </c>
      <c r="AM77" s="26">
        <v>42</v>
      </c>
      <c r="AN77" s="26">
        <v>13</v>
      </c>
      <c r="AO77" s="26">
        <v>81</v>
      </c>
      <c r="AP77" s="26">
        <v>3</v>
      </c>
      <c r="AQ77" s="26">
        <v>35</v>
      </c>
      <c r="AR77" s="26">
        <v>8</v>
      </c>
      <c r="AS77" s="26">
        <v>76</v>
      </c>
      <c r="AT77" s="26">
        <v>74</v>
      </c>
      <c r="AU77" s="26">
        <v>75</v>
      </c>
      <c r="AV77" s="26">
        <v>64</v>
      </c>
      <c r="AW77" s="26">
        <v>81</v>
      </c>
      <c r="AX77" s="26">
        <v>61</v>
      </c>
      <c r="AY77" s="26">
        <v>45</v>
      </c>
      <c r="AZ77" s="26">
        <v>67</v>
      </c>
      <c r="BA77" s="26">
        <v>17</v>
      </c>
      <c r="BB77" s="26">
        <v>38</v>
      </c>
      <c r="BC77" s="26">
        <v>77</v>
      </c>
      <c r="BD77" s="26">
        <v>73</v>
      </c>
      <c r="BE77" s="26">
        <v>74</v>
      </c>
      <c r="BF77" s="26">
        <v>70</v>
      </c>
      <c r="BG77" s="26">
        <v>70</v>
      </c>
      <c r="BH77" s="26">
        <v>43</v>
      </c>
      <c r="BI77" s="26">
        <v>1</v>
      </c>
      <c r="BJ77" s="26">
        <v>80</v>
      </c>
      <c r="BK77" s="26">
        <v>82</v>
      </c>
      <c r="BL77" s="26">
        <v>1</v>
      </c>
      <c r="BM77" s="26">
        <v>76</v>
      </c>
      <c r="BN77" s="26">
        <v>80</v>
      </c>
      <c r="BO77" s="26">
        <v>27</v>
      </c>
      <c r="BP77" s="26">
        <v>75</v>
      </c>
      <c r="BQ77" s="26">
        <v>16</v>
      </c>
      <c r="BR77" s="26">
        <v>65</v>
      </c>
      <c r="BS77" s="26">
        <v>78</v>
      </c>
      <c r="BT77" s="26">
        <v>74</v>
      </c>
      <c r="BU77" s="26">
        <v>79</v>
      </c>
      <c r="BV77" s="26">
        <v>74</v>
      </c>
      <c r="BW77" s="26">
        <v>71</v>
      </c>
      <c r="BX77" s="26">
        <v>1</v>
      </c>
      <c r="BY77" s="26">
        <v>69</v>
      </c>
      <c r="BZ77" s="26">
        <v>16</v>
      </c>
      <c r="CA77" s="26">
        <v>14</v>
      </c>
      <c r="CB77" s="26">
        <v>26</v>
      </c>
      <c r="CC77" s="26">
        <v>40</v>
      </c>
      <c r="CD77" s="26">
        <v>45</v>
      </c>
      <c r="CE77" s="26">
        <v>73</v>
      </c>
      <c r="CF77" s="26">
        <v>43</v>
      </c>
      <c r="CG77" s="26">
        <v>23</v>
      </c>
      <c r="CH77" s="26">
        <v>64</v>
      </c>
      <c r="CI77" s="26">
        <v>11</v>
      </c>
      <c r="CJ77" s="26">
        <v>37</v>
      </c>
      <c r="CK77" s="26">
        <v>77</v>
      </c>
      <c r="CL77" s="26">
        <v>56</v>
      </c>
      <c r="CM77" s="26">
        <v>9</v>
      </c>
      <c r="CN77" s="26">
        <v>60</v>
      </c>
      <c r="CO77" s="26">
        <v>1</v>
      </c>
      <c r="CP77" s="26">
        <v>80</v>
      </c>
      <c r="CQ77" s="26">
        <v>52</v>
      </c>
      <c r="CR77" s="26">
        <v>56</v>
      </c>
      <c r="CS77" s="26">
        <v>67</v>
      </c>
      <c r="CT77" s="26">
        <v>71</v>
      </c>
      <c r="CU77" s="26">
        <v>62</v>
      </c>
      <c r="CV77" s="26">
        <v>3</v>
      </c>
      <c r="CW77" s="26">
        <v>47</v>
      </c>
      <c r="CX77" s="26">
        <v>70</v>
      </c>
      <c r="CY77" s="26">
        <v>72</v>
      </c>
      <c r="CZ77" s="26">
        <v>67</v>
      </c>
      <c r="DA77" s="26">
        <v>55</v>
      </c>
      <c r="DB77" s="26">
        <v>67</v>
      </c>
      <c r="DC77" s="26">
        <v>33</v>
      </c>
      <c r="DD77" s="26">
        <v>21</v>
      </c>
      <c r="DE77" s="26">
        <v>27</v>
      </c>
      <c r="DF77" s="26">
        <v>36</v>
      </c>
      <c r="DG77" s="26">
        <v>57</v>
      </c>
      <c r="DH77" s="26">
        <v>59</v>
      </c>
      <c r="DI77" s="26">
        <v>42</v>
      </c>
      <c r="DJ77" s="26">
        <v>57</v>
      </c>
      <c r="DK77" s="26">
        <v>18</v>
      </c>
      <c r="DL77" s="26">
        <v>32</v>
      </c>
      <c r="DM77" s="26">
        <v>60</v>
      </c>
      <c r="DN77" s="26">
        <v>66</v>
      </c>
      <c r="DO77" s="26">
        <v>75</v>
      </c>
      <c r="DP77" s="26">
        <v>58</v>
      </c>
      <c r="DQ77" s="26">
        <v>75</v>
      </c>
      <c r="DR77" s="26">
        <v>69</v>
      </c>
      <c r="DS77" s="26">
        <v>44</v>
      </c>
      <c r="DT77" s="26">
        <v>32</v>
      </c>
      <c r="DU77" s="26">
        <v>53</v>
      </c>
      <c r="DV77" s="26">
        <v>49</v>
      </c>
      <c r="DW77" s="26">
        <v>32</v>
      </c>
      <c r="DX77" s="26">
        <v>31</v>
      </c>
      <c r="DY77" s="26">
        <v>71</v>
      </c>
      <c r="DZ77" s="26">
        <v>60</v>
      </c>
      <c r="EA77" s="26">
        <v>69</v>
      </c>
      <c r="EB77" s="26">
        <v>18</v>
      </c>
      <c r="EC77" s="26">
        <v>69</v>
      </c>
      <c r="ED77" s="26">
        <v>69</v>
      </c>
      <c r="EE77" s="26">
        <v>58</v>
      </c>
      <c r="EF77" s="26">
        <v>69</v>
      </c>
      <c r="EG77" s="26">
        <v>73</v>
      </c>
      <c r="EH77" s="26">
        <v>11</v>
      </c>
      <c r="EI77" s="26">
        <v>49</v>
      </c>
      <c r="EJ77" s="26">
        <v>56</v>
      </c>
      <c r="EK77" s="26">
        <v>58</v>
      </c>
      <c r="EL77" s="26">
        <v>57</v>
      </c>
      <c r="EM77" s="26">
        <v>48</v>
      </c>
      <c r="EN77" s="26">
        <v>26</v>
      </c>
    </row>
    <row r="78" spans="1:144" ht="16.5" customHeight="1">
      <c r="A78" s="34" t="s">
        <v>264</v>
      </c>
      <c r="B78" s="34" t="s">
        <v>50</v>
      </c>
      <c r="C78" s="26">
        <v>64</v>
      </c>
      <c r="D78" s="26">
        <v>77</v>
      </c>
      <c r="E78" s="26">
        <v>44</v>
      </c>
      <c r="F78" s="26">
        <v>39</v>
      </c>
      <c r="G78" s="26">
        <v>40</v>
      </c>
      <c r="H78" s="26">
        <v>76</v>
      </c>
      <c r="I78" s="26">
        <v>53</v>
      </c>
      <c r="J78" s="26">
        <v>77</v>
      </c>
      <c r="K78" s="26">
        <v>74</v>
      </c>
      <c r="L78" s="26">
        <v>69</v>
      </c>
      <c r="M78" s="26">
        <v>74</v>
      </c>
      <c r="N78" s="26">
        <v>57</v>
      </c>
      <c r="O78" s="26">
        <v>40</v>
      </c>
      <c r="P78" s="26">
        <v>25</v>
      </c>
      <c r="Q78" s="26">
        <v>30</v>
      </c>
      <c r="R78" s="26">
        <v>54</v>
      </c>
      <c r="S78" s="26">
        <v>65</v>
      </c>
      <c r="T78" s="26">
        <v>42</v>
      </c>
      <c r="U78" s="26">
        <v>1</v>
      </c>
      <c r="V78" s="26">
        <v>59</v>
      </c>
      <c r="W78" s="26">
        <v>50</v>
      </c>
      <c r="X78" s="26">
        <v>45</v>
      </c>
      <c r="Y78" s="26">
        <v>40</v>
      </c>
      <c r="Z78" s="26">
        <v>50</v>
      </c>
      <c r="AA78" s="26">
        <v>41</v>
      </c>
      <c r="AB78" s="26">
        <v>76</v>
      </c>
      <c r="AC78" s="26">
        <v>53</v>
      </c>
      <c r="AD78" s="26">
        <v>75</v>
      </c>
      <c r="AE78" s="26">
        <v>78</v>
      </c>
      <c r="AF78" s="26">
        <v>49</v>
      </c>
      <c r="AG78" s="26">
        <v>51</v>
      </c>
      <c r="AH78" s="26">
        <v>63</v>
      </c>
      <c r="AI78" s="26">
        <v>55</v>
      </c>
      <c r="AJ78" s="26">
        <v>68</v>
      </c>
      <c r="AK78" s="26">
        <v>65</v>
      </c>
      <c r="AL78" s="26">
        <v>78</v>
      </c>
      <c r="AM78" s="26">
        <v>76</v>
      </c>
      <c r="AN78" s="26">
        <v>81</v>
      </c>
      <c r="AO78" s="26">
        <v>62</v>
      </c>
      <c r="AP78" s="26">
        <v>60</v>
      </c>
      <c r="AQ78" s="26">
        <v>76</v>
      </c>
      <c r="AR78" s="26">
        <v>78</v>
      </c>
      <c r="AS78" s="26">
        <v>64</v>
      </c>
      <c r="AT78" s="26">
        <v>52</v>
      </c>
      <c r="AU78" s="26">
        <v>42</v>
      </c>
      <c r="AV78" s="26">
        <v>56</v>
      </c>
      <c r="AW78" s="26">
        <v>80</v>
      </c>
      <c r="AX78" s="26">
        <v>74</v>
      </c>
      <c r="AY78" s="26">
        <v>41</v>
      </c>
      <c r="AZ78" s="26">
        <v>73</v>
      </c>
      <c r="BA78" s="26">
        <v>62</v>
      </c>
      <c r="BB78" s="26">
        <v>38</v>
      </c>
      <c r="BC78" s="26">
        <v>21</v>
      </c>
      <c r="BD78" s="26">
        <v>42</v>
      </c>
      <c r="BE78" s="26">
        <v>56</v>
      </c>
      <c r="BF78" s="26">
        <v>59</v>
      </c>
      <c r="BG78" s="26">
        <v>42</v>
      </c>
      <c r="BH78" s="26">
        <v>43</v>
      </c>
      <c r="BI78" s="26">
        <v>1</v>
      </c>
      <c r="BJ78" s="26">
        <v>31</v>
      </c>
      <c r="BK78" s="26">
        <v>76</v>
      </c>
      <c r="BL78" s="26">
        <v>1</v>
      </c>
      <c r="BM78" s="26">
        <v>63</v>
      </c>
      <c r="BN78" s="26">
        <v>74</v>
      </c>
      <c r="BO78" s="26">
        <v>6</v>
      </c>
      <c r="BP78" s="26">
        <v>50</v>
      </c>
      <c r="BQ78" s="26">
        <v>28</v>
      </c>
      <c r="BR78" s="26">
        <v>62</v>
      </c>
      <c r="BS78" s="26">
        <v>57</v>
      </c>
      <c r="BT78" s="26">
        <v>53</v>
      </c>
      <c r="BU78" s="26">
        <v>33</v>
      </c>
      <c r="BV78" s="26">
        <v>60</v>
      </c>
      <c r="BW78" s="26">
        <v>1</v>
      </c>
      <c r="BX78" s="26">
        <v>72</v>
      </c>
      <c r="BY78" s="26">
        <v>78</v>
      </c>
      <c r="BZ78" s="26">
        <v>72</v>
      </c>
      <c r="CA78" s="26">
        <v>81</v>
      </c>
      <c r="CB78" s="26">
        <v>17</v>
      </c>
      <c r="CC78" s="26">
        <v>5</v>
      </c>
      <c r="CD78" s="26">
        <v>6</v>
      </c>
      <c r="CE78" s="26">
        <v>4</v>
      </c>
      <c r="CF78" s="26">
        <v>1</v>
      </c>
      <c r="CG78" s="26">
        <v>15</v>
      </c>
      <c r="CH78" s="26">
        <v>28</v>
      </c>
      <c r="CI78" s="26">
        <v>10</v>
      </c>
      <c r="CJ78" s="26">
        <v>1</v>
      </c>
      <c r="CK78" s="26">
        <v>1</v>
      </c>
      <c r="CL78" s="26">
        <v>11</v>
      </c>
      <c r="CM78" s="26">
        <v>18</v>
      </c>
      <c r="CN78" s="26">
        <v>54</v>
      </c>
      <c r="CO78" s="26">
        <v>62</v>
      </c>
      <c r="CP78" s="26">
        <v>23</v>
      </c>
      <c r="CQ78" s="26">
        <v>9</v>
      </c>
      <c r="CR78" s="26">
        <v>57</v>
      </c>
      <c r="CS78" s="26">
        <v>53</v>
      </c>
      <c r="CT78" s="26">
        <v>51</v>
      </c>
      <c r="CU78" s="26">
        <v>75</v>
      </c>
      <c r="CV78" s="26">
        <v>31</v>
      </c>
      <c r="CW78" s="26">
        <v>7</v>
      </c>
      <c r="CX78" s="26">
        <v>8</v>
      </c>
      <c r="CY78" s="26">
        <v>1</v>
      </c>
      <c r="CZ78" s="26">
        <v>76</v>
      </c>
      <c r="DA78" s="26">
        <v>47</v>
      </c>
      <c r="DB78" s="26">
        <v>58</v>
      </c>
      <c r="DC78" s="26">
        <v>46</v>
      </c>
      <c r="DD78" s="26">
        <v>22</v>
      </c>
      <c r="DE78" s="26">
        <v>35</v>
      </c>
      <c r="DF78" s="26">
        <v>35</v>
      </c>
      <c r="DG78" s="26">
        <v>73</v>
      </c>
      <c r="DH78" s="26">
        <v>71</v>
      </c>
      <c r="DI78" s="26">
        <v>73</v>
      </c>
      <c r="DJ78" s="26">
        <v>76</v>
      </c>
      <c r="DK78" s="26">
        <v>64</v>
      </c>
      <c r="DL78" s="26">
        <v>82</v>
      </c>
      <c r="DM78" s="26">
        <v>15</v>
      </c>
      <c r="DN78" s="26">
        <v>1</v>
      </c>
      <c r="DO78" s="26">
        <v>72</v>
      </c>
      <c r="DP78" s="26">
        <v>59</v>
      </c>
      <c r="DQ78" s="26">
        <v>76</v>
      </c>
      <c r="DR78" s="26">
        <v>70</v>
      </c>
      <c r="DS78" s="26">
        <v>49</v>
      </c>
      <c r="DT78" s="26">
        <v>77</v>
      </c>
      <c r="DU78" s="26">
        <v>74</v>
      </c>
      <c r="DV78" s="26">
        <v>74</v>
      </c>
      <c r="DW78" s="26">
        <v>54</v>
      </c>
      <c r="DX78" s="26">
        <v>79</v>
      </c>
      <c r="DY78" s="26">
        <v>35</v>
      </c>
      <c r="DZ78" s="26">
        <v>58</v>
      </c>
      <c r="EA78" s="26">
        <v>46</v>
      </c>
      <c r="EB78" s="26">
        <v>30</v>
      </c>
      <c r="EC78" s="26">
        <v>50</v>
      </c>
      <c r="ED78" s="26">
        <v>52</v>
      </c>
      <c r="EE78" s="26">
        <v>50</v>
      </c>
      <c r="EF78" s="26">
        <v>30</v>
      </c>
      <c r="EG78" s="26">
        <v>50</v>
      </c>
      <c r="EH78" s="26">
        <v>51</v>
      </c>
      <c r="EI78" s="26">
        <v>43</v>
      </c>
      <c r="EJ78" s="26">
        <v>51</v>
      </c>
      <c r="EK78" s="26">
        <v>60</v>
      </c>
      <c r="EL78" s="26">
        <v>38</v>
      </c>
      <c r="EM78" s="26">
        <v>48</v>
      </c>
      <c r="EN78" s="26">
        <v>26</v>
      </c>
    </row>
    <row r="79" spans="1:144">
      <c r="A79" s="34" t="s">
        <v>227</v>
      </c>
      <c r="B79" s="34" t="s">
        <v>13</v>
      </c>
      <c r="C79" s="26">
        <v>71</v>
      </c>
      <c r="D79" s="26">
        <v>76</v>
      </c>
      <c r="E79" s="26">
        <v>55</v>
      </c>
      <c r="F79" s="26">
        <v>68</v>
      </c>
      <c r="G79" s="26">
        <v>55</v>
      </c>
      <c r="H79" s="26">
        <v>74</v>
      </c>
      <c r="I79" s="26">
        <v>64</v>
      </c>
      <c r="J79" s="26">
        <v>66</v>
      </c>
      <c r="K79" s="26">
        <v>65</v>
      </c>
      <c r="L79" s="26">
        <v>70</v>
      </c>
      <c r="M79" s="26">
        <v>23</v>
      </c>
      <c r="N79" s="26">
        <v>78</v>
      </c>
      <c r="O79" s="26">
        <v>63</v>
      </c>
      <c r="P79" s="26">
        <v>36</v>
      </c>
      <c r="Q79" s="26">
        <v>69</v>
      </c>
      <c r="R79" s="26">
        <v>70</v>
      </c>
      <c r="S79" s="26">
        <v>32</v>
      </c>
      <c r="T79" s="26">
        <v>45</v>
      </c>
      <c r="U79" s="26">
        <v>51</v>
      </c>
      <c r="V79" s="26">
        <v>76</v>
      </c>
      <c r="W79" s="26">
        <v>63</v>
      </c>
      <c r="X79" s="26">
        <v>54</v>
      </c>
      <c r="Y79" s="26">
        <v>55</v>
      </c>
      <c r="Z79" s="26">
        <v>57</v>
      </c>
      <c r="AA79" s="26">
        <v>72</v>
      </c>
      <c r="AB79" s="26">
        <v>64</v>
      </c>
      <c r="AC79" s="26">
        <v>59</v>
      </c>
      <c r="AD79" s="26">
        <v>68</v>
      </c>
      <c r="AE79" s="26">
        <v>69</v>
      </c>
      <c r="AF79" s="26">
        <v>61</v>
      </c>
      <c r="AG79" s="26">
        <v>61</v>
      </c>
      <c r="AH79" s="26">
        <v>57</v>
      </c>
      <c r="AI79" s="26">
        <v>78</v>
      </c>
      <c r="AJ79" s="26">
        <v>36</v>
      </c>
      <c r="AK79" s="26">
        <v>76</v>
      </c>
      <c r="AL79" s="26">
        <v>62</v>
      </c>
      <c r="AM79" s="26">
        <v>48</v>
      </c>
      <c r="AN79" s="26">
        <v>35</v>
      </c>
      <c r="AO79" s="26">
        <v>79</v>
      </c>
      <c r="AP79" s="26">
        <v>55</v>
      </c>
      <c r="AQ79" s="26">
        <v>15</v>
      </c>
      <c r="AR79" s="26">
        <v>22</v>
      </c>
      <c r="AS79" s="26">
        <v>64</v>
      </c>
      <c r="AT79" s="26">
        <v>39</v>
      </c>
      <c r="AU79" s="26">
        <v>64</v>
      </c>
      <c r="AV79" s="26">
        <v>64</v>
      </c>
      <c r="AW79" s="26">
        <v>74</v>
      </c>
      <c r="AX79" s="26">
        <v>1</v>
      </c>
      <c r="AY79" s="26">
        <v>58</v>
      </c>
      <c r="AZ79" s="26">
        <v>14</v>
      </c>
      <c r="BA79" s="26">
        <v>33</v>
      </c>
      <c r="BB79" s="26">
        <v>20</v>
      </c>
      <c r="BC79" s="26">
        <v>67</v>
      </c>
      <c r="BD79" s="26">
        <v>54</v>
      </c>
      <c r="BE79" s="26">
        <v>69</v>
      </c>
      <c r="BF79" s="26">
        <v>68</v>
      </c>
      <c r="BG79" s="26">
        <v>44</v>
      </c>
      <c r="BH79" s="26">
        <v>79</v>
      </c>
      <c r="BI79" s="26">
        <v>1</v>
      </c>
      <c r="BJ79" s="26">
        <v>60</v>
      </c>
      <c r="BK79" s="26">
        <v>75</v>
      </c>
      <c r="BL79" s="26">
        <v>1</v>
      </c>
      <c r="BM79" s="26">
        <v>59</v>
      </c>
      <c r="BN79" s="26">
        <v>82</v>
      </c>
      <c r="BO79" s="26">
        <v>11</v>
      </c>
      <c r="BP79" s="26">
        <v>39</v>
      </c>
      <c r="BQ79" s="26">
        <v>10</v>
      </c>
      <c r="BR79" s="26">
        <v>67</v>
      </c>
      <c r="BS79" s="26">
        <v>68</v>
      </c>
      <c r="BT79" s="26">
        <v>71</v>
      </c>
      <c r="BU79" s="26">
        <v>67</v>
      </c>
      <c r="BV79" s="26">
        <v>61</v>
      </c>
      <c r="BW79" s="26">
        <v>1</v>
      </c>
      <c r="BX79" s="26">
        <v>1</v>
      </c>
      <c r="BY79" s="26">
        <v>52</v>
      </c>
      <c r="BZ79" s="26">
        <v>74</v>
      </c>
      <c r="CA79" s="26">
        <v>6</v>
      </c>
      <c r="CB79" s="26">
        <v>15</v>
      </c>
      <c r="CC79" s="26">
        <v>45</v>
      </c>
      <c r="CD79" s="26">
        <v>61</v>
      </c>
      <c r="CE79" s="26">
        <v>50</v>
      </c>
      <c r="CF79" s="26">
        <v>1</v>
      </c>
      <c r="CG79" s="26">
        <v>75</v>
      </c>
      <c r="CH79" s="26">
        <v>15</v>
      </c>
      <c r="CI79" s="26">
        <v>41</v>
      </c>
      <c r="CJ79" s="26">
        <v>54</v>
      </c>
      <c r="CK79" s="26">
        <v>74</v>
      </c>
      <c r="CL79" s="26">
        <v>57</v>
      </c>
      <c r="CM79" s="26">
        <v>30</v>
      </c>
      <c r="CN79" s="26">
        <v>71</v>
      </c>
      <c r="CO79" s="26">
        <v>75</v>
      </c>
      <c r="CP79" s="26">
        <v>61</v>
      </c>
      <c r="CQ79" s="26">
        <v>45</v>
      </c>
      <c r="CR79" s="26">
        <v>62</v>
      </c>
      <c r="CS79" s="26">
        <v>66</v>
      </c>
      <c r="CT79" s="26">
        <v>61</v>
      </c>
      <c r="CU79" s="26">
        <v>65</v>
      </c>
      <c r="CV79" s="26">
        <v>19</v>
      </c>
      <c r="CW79" s="26">
        <v>33</v>
      </c>
      <c r="CX79" s="26">
        <v>48</v>
      </c>
      <c r="CY79" s="26">
        <v>55</v>
      </c>
      <c r="CZ79" s="26">
        <v>44</v>
      </c>
      <c r="DA79" s="26">
        <v>66</v>
      </c>
      <c r="DB79" s="26">
        <v>50</v>
      </c>
      <c r="DC79" s="26">
        <v>70</v>
      </c>
      <c r="DD79" s="26">
        <v>53</v>
      </c>
      <c r="DE79" s="26">
        <v>35</v>
      </c>
      <c r="DF79" s="26">
        <v>67</v>
      </c>
      <c r="DG79" s="26">
        <v>71</v>
      </c>
      <c r="DH79" s="26">
        <v>67</v>
      </c>
      <c r="DI79" s="26">
        <v>56</v>
      </c>
      <c r="DJ79" s="26">
        <v>56</v>
      </c>
      <c r="DK79" s="26">
        <v>28</v>
      </c>
      <c r="DL79" s="26">
        <v>73</v>
      </c>
      <c r="DM79" s="26">
        <v>71</v>
      </c>
      <c r="DN79" s="26">
        <v>39</v>
      </c>
      <c r="DO79" s="26">
        <v>67</v>
      </c>
      <c r="DP79" s="26">
        <v>40</v>
      </c>
      <c r="DQ79" s="26">
        <v>71</v>
      </c>
      <c r="DR79" s="26">
        <v>66</v>
      </c>
      <c r="DS79" s="26">
        <v>49</v>
      </c>
      <c r="DT79" s="26">
        <v>75</v>
      </c>
      <c r="DU79" s="26">
        <v>66</v>
      </c>
      <c r="DV79" s="26">
        <v>41</v>
      </c>
      <c r="DW79" s="26">
        <v>61</v>
      </c>
      <c r="DX79" s="26">
        <v>75</v>
      </c>
      <c r="DY79" s="26">
        <v>50</v>
      </c>
      <c r="DZ79" s="26">
        <v>64</v>
      </c>
      <c r="EA79" s="26">
        <v>66</v>
      </c>
      <c r="EB79" s="26">
        <v>26</v>
      </c>
      <c r="EC79" s="26">
        <v>61</v>
      </c>
      <c r="ED79" s="26">
        <v>61</v>
      </c>
      <c r="EE79" s="26">
        <v>69</v>
      </c>
      <c r="EF79" s="26">
        <v>70</v>
      </c>
      <c r="EG79" s="26">
        <v>64</v>
      </c>
      <c r="EH79" s="26">
        <v>12</v>
      </c>
      <c r="EI79" s="26">
        <v>49</v>
      </c>
      <c r="EJ79" s="26">
        <v>31</v>
      </c>
      <c r="EK79" s="26">
        <v>41</v>
      </c>
      <c r="EL79" s="26">
        <v>58</v>
      </c>
      <c r="EM79" s="26">
        <v>48</v>
      </c>
      <c r="EN79" s="26">
        <v>26</v>
      </c>
    </row>
    <row r="80" spans="1:144">
      <c r="A80" s="34" t="s">
        <v>236</v>
      </c>
      <c r="B80" s="34" t="s">
        <v>22</v>
      </c>
      <c r="C80" s="26">
        <v>65</v>
      </c>
      <c r="D80" s="26">
        <v>68</v>
      </c>
      <c r="E80" s="26">
        <v>37</v>
      </c>
      <c r="F80" s="26">
        <v>63</v>
      </c>
      <c r="G80" s="26">
        <v>69</v>
      </c>
      <c r="H80" s="26">
        <v>73</v>
      </c>
      <c r="I80" s="26">
        <v>43</v>
      </c>
      <c r="J80" s="26">
        <v>82</v>
      </c>
      <c r="K80" s="26">
        <v>73</v>
      </c>
      <c r="L80" s="26">
        <v>66</v>
      </c>
      <c r="M80" s="26">
        <v>58</v>
      </c>
      <c r="N80" s="26">
        <v>4</v>
      </c>
      <c r="O80" s="26">
        <v>9</v>
      </c>
      <c r="P80" s="26">
        <v>61</v>
      </c>
      <c r="Q80" s="26">
        <v>45</v>
      </c>
      <c r="R80" s="26">
        <v>17</v>
      </c>
      <c r="S80" s="26">
        <v>47</v>
      </c>
      <c r="T80" s="26">
        <v>31</v>
      </c>
      <c r="U80" s="26">
        <v>41</v>
      </c>
      <c r="V80" s="26">
        <v>78</v>
      </c>
      <c r="W80" s="26">
        <v>62</v>
      </c>
      <c r="X80" s="26">
        <v>44</v>
      </c>
      <c r="Y80" s="26">
        <v>69</v>
      </c>
      <c r="Z80" s="26">
        <v>56</v>
      </c>
      <c r="AA80" s="26">
        <v>44</v>
      </c>
      <c r="AB80" s="26">
        <v>79</v>
      </c>
      <c r="AC80" s="26">
        <v>80</v>
      </c>
      <c r="AD80" s="26">
        <v>56</v>
      </c>
      <c r="AE80" s="26">
        <v>58</v>
      </c>
      <c r="AF80" s="26">
        <v>55</v>
      </c>
      <c r="AG80" s="26">
        <v>26</v>
      </c>
      <c r="AH80" s="26">
        <v>44</v>
      </c>
      <c r="AI80" s="26">
        <v>62</v>
      </c>
      <c r="AJ80" s="26">
        <v>73</v>
      </c>
      <c r="AK80" s="26">
        <v>82</v>
      </c>
      <c r="AL80" s="26">
        <v>82</v>
      </c>
      <c r="AM80" s="26">
        <v>55</v>
      </c>
      <c r="AN80" s="26">
        <v>82</v>
      </c>
      <c r="AO80" s="26">
        <v>73</v>
      </c>
      <c r="AP80" s="26">
        <v>77</v>
      </c>
      <c r="AQ80" s="26">
        <v>67</v>
      </c>
      <c r="AR80" s="26">
        <v>79</v>
      </c>
      <c r="AS80" s="26">
        <v>30</v>
      </c>
      <c r="AT80" s="26">
        <v>33</v>
      </c>
      <c r="AU80" s="26">
        <v>68</v>
      </c>
      <c r="AV80" s="26">
        <v>64</v>
      </c>
      <c r="AW80" s="26">
        <v>60</v>
      </c>
      <c r="AX80" s="26">
        <v>1</v>
      </c>
      <c r="AY80" s="26">
        <v>74</v>
      </c>
      <c r="AZ80" s="26">
        <v>56</v>
      </c>
      <c r="BA80" s="26">
        <v>43</v>
      </c>
      <c r="BB80" s="26">
        <v>60</v>
      </c>
      <c r="BC80" s="26">
        <v>5</v>
      </c>
      <c r="BD80" s="26">
        <v>12</v>
      </c>
      <c r="BE80" s="26">
        <v>19</v>
      </c>
      <c r="BF80" s="26">
        <v>40</v>
      </c>
      <c r="BG80" s="26">
        <v>23</v>
      </c>
      <c r="BH80" s="26">
        <v>21</v>
      </c>
      <c r="BI80" s="26">
        <v>1</v>
      </c>
      <c r="BJ80" s="26">
        <v>47</v>
      </c>
      <c r="BK80" s="26">
        <v>30</v>
      </c>
      <c r="BL80" s="26">
        <v>41</v>
      </c>
      <c r="BM80" s="26">
        <v>26</v>
      </c>
      <c r="BN80" s="26">
        <v>67</v>
      </c>
      <c r="BO80" s="26">
        <v>22</v>
      </c>
      <c r="BP80" s="26">
        <v>58</v>
      </c>
      <c r="BQ80" s="26">
        <v>18</v>
      </c>
      <c r="BR80" s="26">
        <v>14</v>
      </c>
      <c r="BS80" s="26">
        <v>36</v>
      </c>
      <c r="BT80" s="26">
        <v>43</v>
      </c>
      <c r="BU80" s="26">
        <v>37</v>
      </c>
      <c r="BV80" s="26">
        <v>31</v>
      </c>
      <c r="BW80" s="26">
        <v>58</v>
      </c>
      <c r="BX80" s="26">
        <v>70</v>
      </c>
      <c r="BY80" s="26">
        <v>4</v>
      </c>
      <c r="BZ80" s="26">
        <v>27</v>
      </c>
      <c r="CA80" s="26">
        <v>50</v>
      </c>
      <c r="CB80" s="26">
        <v>65</v>
      </c>
      <c r="CC80" s="26">
        <v>55</v>
      </c>
      <c r="CD80" s="26">
        <v>21</v>
      </c>
      <c r="CE80" s="26">
        <v>14</v>
      </c>
      <c r="CF80" s="26">
        <v>1</v>
      </c>
      <c r="CG80" s="26">
        <v>30</v>
      </c>
      <c r="CH80" s="26">
        <v>50</v>
      </c>
      <c r="CI80" s="26">
        <v>38</v>
      </c>
      <c r="CJ80" s="26">
        <v>45</v>
      </c>
      <c r="CK80" s="26">
        <v>47</v>
      </c>
      <c r="CL80" s="26">
        <v>54</v>
      </c>
      <c r="CM80" s="26">
        <v>72</v>
      </c>
      <c r="CN80" s="26">
        <v>58</v>
      </c>
      <c r="CO80" s="26">
        <v>82</v>
      </c>
      <c r="CP80" s="26">
        <v>28</v>
      </c>
      <c r="CQ80" s="26">
        <v>41</v>
      </c>
      <c r="CR80" s="26">
        <v>69</v>
      </c>
      <c r="CS80" s="26">
        <v>55</v>
      </c>
      <c r="CT80" s="26">
        <v>43</v>
      </c>
      <c r="CU80" s="26">
        <v>27</v>
      </c>
      <c r="CV80" s="26">
        <v>79</v>
      </c>
      <c r="CW80" s="26">
        <v>1</v>
      </c>
      <c r="CX80" s="26">
        <v>82</v>
      </c>
      <c r="CY80" s="26">
        <v>18</v>
      </c>
      <c r="CZ80" s="26">
        <v>68</v>
      </c>
      <c r="DA80" s="26">
        <v>60</v>
      </c>
      <c r="DB80" s="26">
        <v>51</v>
      </c>
      <c r="DC80" s="26">
        <v>73</v>
      </c>
      <c r="DD80" s="26">
        <v>16</v>
      </c>
      <c r="DE80" s="26">
        <v>35</v>
      </c>
      <c r="DF80" s="26">
        <v>52</v>
      </c>
      <c r="DG80" s="26">
        <v>75</v>
      </c>
      <c r="DH80" s="26">
        <v>76</v>
      </c>
      <c r="DI80" s="26">
        <v>78</v>
      </c>
      <c r="DJ80" s="26">
        <v>72</v>
      </c>
      <c r="DK80" s="26">
        <v>82</v>
      </c>
      <c r="DL80" s="26">
        <v>78</v>
      </c>
      <c r="DM80" s="26">
        <v>51</v>
      </c>
      <c r="DN80" s="26">
        <v>36</v>
      </c>
      <c r="DO80" s="26">
        <v>45</v>
      </c>
      <c r="DP80" s="26">
        <v>69</v>
      </c>
      <c r="DQ80" s="26">
        <v>51</v>
      </c>
      <c r="DR80" s="26">
        <v>46</v>
      </c>
      <c r="DS80" s="26">
        <v>49</v>
      </c>
      <c r="DT80" s="26">
        <v>51</v>
      </c>
      <c r="DU80" s="26">
        <v>64</v>
      </c>
      <c r="DV80" s="26">
        <v>61</v>
      </c>
      <c r="DW80" s="26">
        <v>44</v>
      </c>
      <c r="DX80" s="26">
        <v>57</v>
      </c>
      <c r="DY80" s="26">
        <v>50</v>
      </c>
      <c r="DZ80" s="26">
        <v>45</v>
      </c>
      <c r="EA80" s="26">
        <v>53</v>
      </c>
      <c r="EB80" s="26">
        <v>39</v>
      </c>
      <c r="EC80" s="26">
        <v>50</v>
      </c>
      <c r="ED80" s="26">
        <v>51</v>
      </c>
      <c r="EE80" s="26">
        <v>32</v>
      </c>
      <c r="EF80" s="26">
        <v>12</v>
      </c>
      <c r="EG80" s="26">
        <v>30</v>
      </c>
      <c r="EH80" s="26">
        <v>27</v>
      </c>
      <c r="EI80" s="26">
        <v>49</v>
      </c>
      <c r="EJ80" s="26">
        <v>17</v>
      </c>
      <c r="EK80" s="26">
        <v>18</v>
      </c>
      <c r="EL80" s="26">
        <v>55</v>
      </c>
      <c r="EM80" s="26">
        <v>48</v>
      </c>
      <c r="EN80" s="26">
        <v>26</v>
      </c>
    </row>
    <row r="81" spans="1:144">
      <c r="A81" s="34" t="s">
        <v>249</v>
      </c>
      <c r="B81" s="34" t="s">
        <v>99</v>
      </c>
      <c r="C81" s="26">
        <v>52</v>
      </c>
      <c r="D81" s="26">
        <v>48</v>
      </c>
      <c r="E81" s="26">
        <v>24</v>
      </c>
      <c r="F81" s="26">
        <v>77</v>
      </c>
      <c r="G81" s="26">
        <v>78</v>
      </c>
      <c r="H81" s="26">
        <v>35</v>
      </c>
      <c r="I81" s="26">
        <v>30</v>
      </c>
      <c r="J81" s="26">
        <v>76</v>
      </c>
      <c r="K81" s="26">
        <v>35</v>
      </c>
      <c r="L81" s="26">
        <v>21</v>
      </c>
      <c r="M81" s="26">
        <v>44</v>
      </c>
      <c r="N81" s="26">
        <v>36</v>
      </c>
      <c r="O81" s="26">
        <v>65</v>
      </c>
      <c r="P81" s="26">
        <v>18</v>
      </c>
      <c r="Q81" s="26">
        <v>1</v>
      </c>
      <c r="R81" s="26">
        <v>71</v>
      </c>
      <c r="S81" s="26">
        <v>38</v>
      </c>
      <c r="T81" s="26">
        <v>68</v>
      </c>
      <c r="U81" s="26">
        <v>15</v>
      </c>
      <c r="V81" s="26">
        <v>72</v>
      </c>
      <c r="W81" s="26">
        <v>69</v>
      </c>
      <c r="X81" s="26">
        <v>79</v>
      </c>
      <c r="Y81" s="26">
        <v>78</v>
      </c>
      <c r="Z81" s="26">
        <v>30</v>
      </c>
      <c r="AA81" s="26">
        <v>4</v>
      </c>
      <c r="AB81" s="26">
        <v>55</v>
      </c>
      <c r="AC81" s="26">
        <v>14</v>
      </c>
      <c r="AD81" s="26">
        <v>65</v>
      </c>
      <c r="AE81" s="26">
        <v>70</v>
      </c>
      <c r="AF81" s="26">
        <v>37</v>
      </c>
      <c r="AG81" s="26">
        <v>20</v>
      </c>
      <c r="AH81" s="26">
        <v>26</v>
      </c>
      <c r="AI81" s="26">
        <v>82</v>
      </c>
      <c r="AJ81" s="26">
        <v>77</v>
      </c>
      <c r="AK81" s="26">
        <v>51</v>
      </c>
      <c r="AL81" s="26">
        <v>38</v>
      </c>
      <c r="AM81" s="26">
        <v>59</v>
      </c>
      <c r="AN81" s="26">
        <v>22</v>
      </c>
      <c r="AO81" s="26">
        <v>80</v>
      </c>
      <c r="AP81" s="26">
        <v>36</v>
      </c>
      <c r="AQ81" s="26">
        <v>13</v>
      </c>
      <c r="AR81" s="26">
        <v>17</v>
      </c>
      <c r="AS81" s="26">
        <v>1</v>
      </c>
      <c r="AT81" s="26">
        <v>20</v>
      </c>
      <c r="AU81" s="26">
        <v>36</v>
      </c>
      <c r="AV81" s="26">
        <v>1</v>
      </c>
      <c r="AW81" s="26">
        <v>1</v>
      </c>
      <c r="AX81" s="26">
        <v>1</v>
      </c>
      <c r="AY81" s="26">
        <v>28</v>
      </c>
      <c r="AZ81" s="26">
        <v>39</v>
      </c>
      <c r="BA81" s="26">
        <v>66</v>
      </c>
      <c r="BB81" s="26">
        <v>38</v>
      </c>
      <c r="BC81" s="26">
        <v>29</v>
      </c>
      <c r="BD81" s="26">
        <v>64</v>
      </c>
      <c r="BE81" s="26">
        <v>27</v>
      </c>
      <c r="BF81" s="26">
        <v>34</v>
      </c>
      <c r="BG81" s="26">
        <v>51</v>
      </c>
      <c r="BH81" s="26">
        <v>38</v>
      </c>
      <c r="BI81" s="26">
        <v>56</v>
      </c>
      <c r="BJ81" s="26">
        <v>11</v>
      </c>
      <c r="BK81" s="26">
        <v>70</v>
      </c>
      <c r="BL81" s="26">
        <v>1</v>
      </c>
      <c r="BM81" s="26">
        <v>50</v>
      </c>
      <c r="BN81" s="26">
        <v>2</v>
      </c>
      <c r="BO81" s="26">
        <v>3</v>
      </c>
      <c r="BP81" s="26">
        <v>20</v>
      </c>
      <c r="BQ81" s="26">
        <v>45</v>
      </c>
      <c r="BR81" s="26">
        <v>68</v>
      </c>
      <c r="BS81" s="26">
        <v>72</v>
      </c>
      <c r="BT81" s="26">
        <v>72</v>
      </c>
      <c r="BU81" s="26">
        <v>73</v>
      </c>
      <c r="BV81" s="26">
        <v>57</v>
      </c>
      <c r="BW81" s="26">
        <v>1</v>
      </c>
      <c r="BX81" s="26">
        <v>1</v>
      </c>
      <c r="BY81" s="26">
        <v>71</v>
      </c>
      <c r="BZ81" s="26">
        <v>64</v>
      </c>
      <c r="CA81" s="26">
        <v>76</v>
      </c>
      <c r="CB81" s="26">
        <v>33</v>
      </c>
      <c r="CC81" s="26">
        <v>68</v>
      </c>
      <c r="CD81" s="26">
        <v>56</v>
      </c>
      <c r="CE81" s="26">
        <v>64</v>
      </c>
      <c r="CF81" s="26">
        <v>1</v>
      </c>
      <c r="CG81" s="26">
        <v>29</v>
      </c>
      <c r="CH81" s="26">
        <v>44</v>
      </c>
      <c r="CI81" s="26">
        <v>67</v>
      </c>
      <c r="CJ81" s="26">
        <v>22</v>
      </c>
      <c r="CK81" s="26">
        <v>58</v>
      </c>
      <c r="CL81" s="26">
        <v>47</v>
      </c>
      <c r="CM81" s="26">
        <v>10</v>
      </c>
      <c r="CN81" s="26">
        <v>62</v>
      </c>
      <c r="CO81" s="26">
        <v>78</v>
      </c>
      <c r="CP81" s="26">
        <v>20</v>
      </c>
      <c r="CQ81" s="26">
        <v>69</v>
      </c>
      <c r="CR81" s="26">
        <v>52</v>
      </c>
      <c r="CS81" s="26">
        <v>61</v>
      </c>
      <c r="CT81" s="26">
        <v>70</v>
      </c>
      <c r="CU81" s="26">
        <v>63</v>
      </c>
      <c r="CV81" s="26">
        <v>62</v>
      </c>
      <c r="CW81" s="26">
        <v>79</v>
      </c>
      <c r="CX81" s="26">
        <v>78</v>
      </c>
      <c r="CY81" s="26">
        <v>63</v>
      </c>
      <c r="CZ81" s="26">
        <v>80</v>
      </c>
      <c r="DA81" s="26">
        <v>37</v>
      </c>
      <c r="DB81" s="26">
        <v>27</v>
      </c>
      <c r="DC81" s="26">
        <v>4</v>
      </c>
      <c r="DD81" s="26">
        <v>4</v>
      </c>
      <c r="DE81" s="26">
        <v>8</v>
      </c>
      <c r="DF81" s="26">
        <v>3</v>
      </c>
      <c r="DG81" s="26">
        <v>77</v>
      </c>
      <c r="DH81" s="26">
        <v>42</v>
      </c>
      <c r="DI81" s="26">
        <v>20</v>
      </c>
      <c r="DJ81" s="26">
        <v>60</v>
      </c>
      <c r="DK81" s="26">
        <v>50</v>
      </c>
      <c r="DL81" s="26">
        <v>59</v>
      </c>
      <c r="DM81" s="26">
        <v>1</v>
      </c>
      <c r="DN81" s="26">
        <v>21</v>
      </c>
      <c r="DO81" s="26">
        <v>55</v>
      </c>
      <c r="DP81" s="26">
        <v>55</v>
      </c>
      <c r="DQ81" s="26">
        <v>67</v>
      </c>
      <c r="DR81" s="26">
        <v>60</v>
      </c>
      <c r="DS81" s="26">
        <v>48</v>
      </c>
      <c r="DT81" s="26">
        <v>29</v>
      </c>
      <c r="DU81" s="26">
        <v>77</v>
      </c>
      <c r="DV81" s="26">
        <v>78</v>
      </c>
      <c r="DW81" s="26">
        <v>45</v>
      </c>
      <c r="DX81" s="26">
        <v>53</v>
      </c>
      <c r="DY81" s="26">
        <v>32</v>
      </c>
      <c r="DZ81" s="26">
        <v>40</v>
      </c>
      <c r="EA81" s="26">
        <v>36</v>
      </c>
      <c r="EB81" s="26">
        <v>47</v>
      </c>
      <c r="EC81" s="26">
        <v>38</v>
      </c>
      <c r="ED81" s="26">
        <v>38</v>
      </c>
      <c r="EE81" s="26">
        <v>65</v>
      </c>
      <c r="EF81" s="26">
        <v>37</v>
      </c>
      <c r="EG81" s="26">
        <v>11</v>
      </c>
      <c r="EH81" s="26">
        <v>7</v>
      </c>
      <c r="EI81" s="26">
        <v>49</v>
      </c>
      <c r="EJ81" s="26">
        <v>6</v>
      </c>
      <c r="EK81" s="26">
        <v>17</v>
      </c>
      <c r="EL81" s="26">
        <v>9</v>
      </c>
      <c r="EM81" s="26">
        <v>48</v>
      </c>
      <c r="EN81" s="26">
        <v>26</v>
      </c>
    </row>
    <row r="82" spans="1:144">
      <c r="A82" s="34" t="s">
        <v>267</v>
      </c>
      <c r="B82" s="34" t="s">
        <v>100</v>
      </c>
      <c r="C82" s="26">
        <v>50</v>
      </c>
      <c r="D82" s="26">
        <v>52</v>
      </c>
      <c r="E82" s="26">
        <v>56</v>
      </c>
      <c r="F82" s="26">
        <v>57</v>
      </c>
      <c r="G82" s="26">
        <v>47</v>
      </c>
      <c r="H82" s="26">
        <v>61</v>
      </c>
      <c r="I82" s="26">
        <v>34</v>
      </c>
      <c r="J82" s="26">
        <v>70</v>
      </c>
      <c r="K82" s="26">
        <v>42</v>
      </c>
      <c r="L82" s="26">
        <v>52</v>
      </c>
      <c r="M82" s="26">
        <v>9</v>
      </c>
      <c r="N82" s="26">
        <v>66</v>
      </c>
      <c r="O82" s="26">
        <v>61</v>
      </c>
      <c r="P82" s="26">
        <v>38</v>
      </c>
      <c r="Q82" s="26">
        <v>63</v>
      </c>
      <c r="R82" s="26">
        <v>65</v>
      </c>
      <c r="S82" s="26">
        <v>51</v>
      </c>
      <c r="T82" s="26">
        <v>61</v>
      </c>
      <c r="U82" s="26">
        <v>24</v>
      </c>
      <c r="V82" s="26">
        <v>21</v>
      </c>
      <c r="W82" s="26">
        <v>68</v>
      </c>
      <c r="X82" s="26">
        <v>70</v>
      </c>
      <c r="Y82" s="26">
        <v>47</v>
      </c>
      <c r="Z82" s="26">
        <v>64</v>
      </c>
      <c r="AA82" s="26">
        <v>64</v>
      </c>
      <c r="AB82" s="26">
        <v>60</v>
      </c>
      <c r="AC82" s="26">
        <v>39</v>
      </c>
      <c r="AD82" s="26">
        <v>48</v>
      </c>
      <c r="AE82" s="26">
        <v>53</v>
      </c>
      <c r="AF82" s="26">
        <v>24</v>
      </c>
      <c r="AG82" s="26">
        <v>63</v>
      </c>
      <c r="AH82" s="26">
        <v>30</v>
      </c>
      <c r="AI82" s="26">
        <v>72</v>
      </c>
      <c r="AJ82" s="26">
        <v>67</v>
      </c>
      <c r="AK82" s="26">
        <v>64</v>
      </c>
      <c r="AL82" s="26">
        <v>55</v>
      </c>
      <c r="AM82" s="26">
        <v>79</v>
      </c>
      <c r="AN82" s="26">
        <v>52</v>
      </c>
      <c r="AO82" s="26">
        <v>67</v>
      </c>
      <c r="AP82" s="26">
        <v>14</v>
      </c>
      <c r="AQ82" s="26">
        <v>14</v>
      </c>
      <c r="AR82" s="26">
        <v>49</v>
      </c>
      <c r="AS82" s="26">
        <v>30</v>
      </c>
      <c r="AT82" s="26">
        <v>70</v>
      </c>
      <c r="AU82" s="26">
        <v>58</v>
      </c>
      <c r="AV82" s="26">
        <v>1</v>
      </c>
      <c r="AW82" s="26">
        <v>68</v>
      </c>
      <c r="AX82" s="26">
        <v>1</v>
      </c>
      <c r="AY82" s="26">
        <v>10</v>
      </c>
      <c r="AZ82" s="26">
        <v>7</v>
      </c>
      <c r="BA82" s="26">
        <v>16</v>
      </c>
      <c r="BB82" s="26">
        <v>11</v>
      </c>
      <c r="BC82" s="26">
        <v>72</v>
      </c>
      <c r="BD82" s="26">
        <v>67</v>
      </c>
      <c r="BE82" s="26">
        <v>44</v>
      </c>
      <c r="BF82" s="26">
        <v>69</v>
      </c>
      <c r="BG82" s="26">
        <v>34</v>
      </c>
      <c r="BH82" s="26">
        <v>79</v>
      </c>
      <c r="BI82" s="26">
        <v>1</v>
      </c>
      <c r="BJ82" s="26">
        <v>69</v>
      </c>
      <c r="BK82" s="26">
        <v>72</v>
      </c>
      <c r="BL82" s="26">
        <v>1</v>
      </c>
      <c r="BM82" s="26">
        <v>46</v>
      </c>
      <c r="BN82" s="26">
        <v>61</v>
      </c>
      <c r="BO82" s="26">
        <v>64</v>
      </c>
      <c r="BP82" s="26">
        <v>62</v>
      </c>
      <c r="BQ82" s="26">
        <v>62</v>
      </c>
      <c r="BR82" s="26">
        <v>75</v>
      </c>
      <c r="BS82" s="26">
        <v>63</v>
      </c>
      <c r="BT82" s="26">
        <v>62</v>
      </c>
      <c r="BU82" s="26">
        <v>45</v>
      </c>
      <c r="BV82" s="26">
        <v>69</v>
      </c>
      <c r="BW82" s="26">
        <v>1</v>
      </c>
      <c r="BX82" s="26">
        <v>65</v>
      </c>
      <c r="BY82" s="26">
        <v>48</v>
      </c>
      <c r="BZ82" s="26">
        <v>54</v>
      </c>
      <c r="CA82" s="26">
        <v>46</v>
      </c>
      <c r="CB82" s="26">
        <v>70</v>
      </c>
      <c r="CC82" s="26">
        <v>59</v>
      </c>
      <c r="CD82" s="26">
        <v>37</v>
      </c>
      <c r="CE82" s="26">
        <v>74</v>
      </c>
      <c r="CF82" s="26">
        <v>18</v>
      </c>
      <c r="CG82" s="26">
        <v>34</v>
      </c>
      <c r="CH82" s="26">
        <v>53</v>
      </c>
      <c r="CI82" s="26">
        <v>56</v>
      </c>
      <c r="CJ82" s="26">
        <v>19</v>
      </c>
      <c r="CK82" s="26">
        <v>49</v>
      </c>
      <c r="CL82" s="26">
        <v>36</v>
      </c>
      <c r="CM82" s="26">
        <v>49</v>
      </c>
      <c r="CN82" s="26">
        <v>34</v>
      </c>
      <c r="CO82" s="26">
        <v>12</v>
      </c>
      <c r="CP82" s="26">
        <v>28</v>
      </c>
      <c r="CQ82" s="26">
        <v>49</v>
      </c>
      <c r="CR82" s="26">
        <v>64</v>
      </c>
      <c r="CS82" s="26">
        <v>72</v>
      </c>
      <c r="CT82" s="26">
        <v>54</v>
      </c>
      <c r="CU82" s="26">
        <v>54</v>
      </c>
      <c r="CV82" s="26">
        <v>53</v>
      </c>
      <c r="CW82" s="26">
        <v>65</v>
      </c>
      <c r="CX82" s="26">
        <v>58</v>
      </c>
      <c r="CY82" s="26">
        <v>34</v>
      </c>
      <c r="CZ82" s="26">
        <v>54</v>
      </c>
      <c r="DA82" s="26">
        <v>64</v>
      </c>
      <c r="DB82" s="26">
        <v>64</v>
      </c>
      <c r="DC82" s="26">
        <v>60</v>
      </c>
      <c r="DD82" s="26">
        <v>52</v>
      </c>
      <c r="DE82" s="26">
        <v>35</v>
      </c>
      <c r="DF82" s="26">
        <v>62</v>
      </c>
      <c r="DG82" s="26">
        <v>47</v>
      </c>
      <c r="DH82" s="26">
        <v>62</v>
      </c>
      <c r="DI82" s="26">
        <v>57</v>
      </c>
      <c r="DJ82" s="26">
        <v>65</v>
      </c>
      <c r="DK82" s="26">
        <v>43</v>
      </c>
      <c r="DL82" s="26">
        <v>44</v>
      </c>
      <c r="DM82" s="26">
        <v>29</v>
      </c>
      <c r="DN82" s="26">
        <v>50</v>
      </c>
      <c r="DO82" s="26">
        <v>51</v>
      </c>
      <c r="DP82" s="26">
        <v>32</v>
      </c>
      <c r="DQ82" s="26">
        <v>56</v>
      </c>
      <c r="DR82" s="26">
        <v>49</v>
      </c>
      <c r="DS82" s="26">
        <v>28</v>
      </c>
      <c r="DT82" s="26">
        <v>55</v>
      </c>
      <c r="DU82" s="26">
        <v>49</v>
      </c>
      <c r="DV82" s="26">
        <v>46</v>
      </c>
      <c r="DW82" s="26">
        <v>46</v>
      </c>
      <c r="DX82" s="26">
        <v>50</v>
      </c>
      <c r="DY82" s="26">
        <v>17</v>
      </c>
      <c r="DZ82" s="26">
        <v>22</v>
      </c>
      <c r="EA82" s="26">
        <v>21</v>
      </c>
      <c r="EB82" s="26">
        <v>66</v>
      </c>
      <c r="EC82" s="26">
        <v>25</v>
      </c>
      <c r="ED82" s="26">
        <v>29</v>
      </c>
      <c r="EE82" s="26">
        <v>56</v>
      </c>
      <c r="EF82" s="26">
        <v>61</v>
      </c>
      <c r="EG82" s="26">
        <v>62</v>
      </c>
      <c r="EH82" s="26">
        <v>16</v>
      </c>
      <c r="EI82" s="26">
        <v>39</v>
      </c>
      <c r="EJ82" s="26">
        <v>19</v>
      </c>
      <c r="EK82" s="26">
        <v>14</v>
      </c>
      <c r="EL82" s="26">
        <v>10</v>
      </c>
      <c r="EM82" s="26">
        <v>48</v>
      </c>
      <c r="EN82" s="26">
        <v>26</v>
      </c>
    </row>
    <row r="83" spans="1:144">
      <c r="A83" s="34" t="s">
        <v>282</v>
      </c>
      <c r="B83" s="34" t="s">
        <v>70</v>
      </c>
      <c r="C83" s="26">
        <v>60</v>
      </c>
      <c r="D83" s="26">
        <v>47</v>
      </c>
      <c r="E83" s="26">
        <v>67</v>
      </c>
      <c r="F83" s="26">
        <v>72</v>
      </c>
      <c r="G83" s="26">
        <v>45</v>
      </c>
      <c r="H83" s="26">
        <v>71</v>
      </c>
      <c r="I83" s="26">
        <v>40</v>
      </c>
      <c r="J83" s="26">
        <v>75</v>
      </c>
      <c r="K83" s="26">
        <v>40</v>
      </c>
      <c r="L83" s="26">
        <v>37</v>
      </c>
      <c r="M83" s="26">
        <v>4</v>
      </c>
      <c r="N83" s="26">
        <v>79</v>
      </c>
      <c r="O83" s="26">
        <v>70</v>
      </c>
      <c r="P83" s="26">
        <v>26</v>
      </c>
      <c r="Q83" s="26">
        <v>24</v>
      </c>
      <c r="R83" s="26">
        <v>69</v>
      </c>
      <c r="S83" s="26">
        <v>70</v>
      </c>
      <c r="T83" s="26">
        <v>69</v>
      </c>
      <c r="U83" s="26">
        <v>27</v>
      </c>
      <c r="V83" s="26">
        <v>30</v>
      </c>
      <c r="W83" s="26">
        <v>73</v>
      </c>
      <c r="X83" s="26">
        <v>77</v>
      </c>
      <c r="Y83" s="26">
        <v>45</v>
      </c>
      <c r="Z83" s="26">
        <v>58</v>
      </c>
      <c r="AA83" s="26">
        <v>56</v>
      </c>
      <c r="AB83" s="26">
        <v>73</v>
      </c>
      <c r="AC83" s="26">
        <v>26</v>
      </c>
      <c r="AD83" s="26">
        <v>62</v>
      </c>
      <c r="AE83" s="26">
        <v>71</v>
      </c>
      <c r="AF83" s="26">
        <v>40</v>
      </c>
      <c r="AG83" s="26">
        <v>41</v>
      </c>
      <c r="AH83" s="26">
        <v>40</v>
      </c>
      <c r="AI83" s="26">
        <v>73</v>
      </c>
      <c r="AJ83" s="26">
        <v>80</v>
      </c>
      <c r="AK83" s="26">
        <v>61</v>
      </c>
      <c r="AL83" s="26">
        <v>64</v>
      </c>
      <c r="AM83" s="26">
        <v>57</v>
      </c>
      <c r="AN83" s="26">
        <v>33</v>
      </c>
      <c r="AO83" s="26">
        <v>74</v>
      </c>
      <c r="AP83" s="26">
        <v>28</v>
      </c>
      <c r="AQ83" s="26">
        <v>25</v>
      </c>
      <c r="AR83" s="26">
        <v>61</v>
      </c>
      <c r="AS83" s="26">
        <v>1</v>
      </c>
      <c r="AT83" s="26">
        <v>53</v>
      </c>
      <c r="AU83" s="26">
        <v>15</v>
      </c>
      <c r="AV83" s="26">
        <v>1</v>
      </c>
      <c r="AW83" s="26">
        <v>75</v>
      </c>
      <c r="AX83" s="26">
        <v>1</v>
      </c>
      <c r="AY83" s="26">
        <v>2</v>
      </c>
      <c r="AZ83" s="26">
        <v>6</v>
      </c>
      <c r="BA83" s="26">
        <v>14</v>
      </c>
      <c r="BB83" s="26">
        <v>2</v>
      </c>
      <c r="BC83" s="26">
        <v>68</v>
      </c>
      <c r="BD83" s="26">
        <v>58</v>
      </c>
      <c r="BE83" s="26">
        <v>75</v>
      </c>
      <c r="BF83" s="26">
        <v>64</v>
      </c>
      <c r="BG83" s="26">
        <v>73</v>
      </c>
      <c r="BH83" s="26">
        <v>7</v>
      </c>
      <c r="BI83" s="26">
        <v>56</v>
      </c>
      <c r="BJ83" s="26">
        <v>39</v>
      </c>
      <c r="BK83" s="26">
        <v>65</v>
      </c>
      <c r="BL83" s="26">
        <v>1</v>
      </c>
      <c r="BM83" s="26">
        <v>68</v>
      </c>
      <c r="BN83" s="26">
        <v>54</v>
      </c>
      <c r="BO83" s="26">
        <v>23</v>
      </c>
      <c r="BP83" s="26">
        <v>34</v>
      </c>
      <c r="BQ83" s="26">
        <v>49</v>
      </c>
      <c r="BR83" s="26">
        <v>70</v>
      </c>
      <c r="BS83" s="26">
        <v>67</v>
      </c>
      <c r="BT83" s="26">
        <v>65</v>
      </c>
      <c r="BU83" s="26">
        <v>52</v>
      </c>
      <c r="BV83" s="26">
        <v>73</v>
      </c>
      <c r="BW83" s="26">
        <v>71</v>
      </c>
      <c r="BX83" s="26">
        <v>1</v>
      </c>
      <c r="BY83" s="26">
        <v>40</v>
      </c>
      <c r="BZ83" s="26">
        <v>51</v>
      </c>
      <c r="CA83" s="26">
        <v>64</v>
      </c>
      <c r="CB83" s="26">
        <v>43</v>
      </c>
      <c r="CC83" s="26">
        <v>48</v>
      </c>
      <c r="CD83" s="26">
        <v>59</v>
      </c>
      <c r="CE83" s="26">
        <v>81</v>
      </c>
      <c r="CF83" s="26">
        <v>29</v>
      </c>
      <c r="CG83" s="26">
        <v>13</v>
      </c>
      <c r="CH83" s="26">
        <v>6</v>
      </c>
      <c r="CI83" s="26">
        <v>71</v>
      </c>
      <c r="CJ83" s="26">
        <v>61</v>
      </c>
      <c r="CK83" s="26">
        <v>1</v>
      </c>
      <c r="CL83" s="26">
        <v>67</v>
      </c>
      <c r="CM83" s="26">
        <v>21</v>
      </c>
      <c r="CN83" s="26">
        <v>41</v>
      </c>
      <c r="CO83" s="26">
        <v>19</v>
      </c>
      <c r="CP83" s="26">
        <v>37</v>
      </c>
      <c r="CQ83" s="26">
        <v>63</v>
      </c>
      <c r="CR83" s="26">
        <v>74</v>
      </c>
      <c r="CS83" s="26">
        <v>68</v>
      </c>
      <c r="CT83" s="26">
        <v>67</v>
      </c>
      <c r="CU83" s="26">
        <v>79</v>
      </c>
      <c r="CV83" s="26">
        <v>18</v>
      </c>
      <c r="CW83" s="26">
        <v>80</v>
      </c>
      <c r="CX83" s="26">
        <v>61</v>
      </c>
      <c r="CY83" s="26">
        <v>49</v>
      </c>
      <c r="CZ83" s="26">
        <v>43</v>
      </c>
      <c r="DA83" s="26">
        <v>53</v>
      </c>
      <c r="DB83" s="26">
        <v>63</v>
      </c>
      <c r="DC83" s="26">
        <v>54</v>
      </c>
      <c r="DD83" s="26">
        <v>42</v>
      </c>
      <c r="DE83" s="26">
        <v>35</v>
      </c>
      <c r="DF83" s="26">
        <v>63</v>
      </c>
      <c r="DG83" s="26">
        <v>72</v>
      </c>
      <c r="DH83" s="26">
        <v>73</v>
      </c>
      <c r="DI83" s="26">
        <v>69</v>
      </c>
      <c r="DJ83" s="26">
        <v>74</v>
      </c>
      <c r="DK83" s="26">
        <v>51</v>
      </c>
      <c r="DL83" s="26">
        <v>55</v>
      </c>
      <c r="DM83" s="26">
        <v>9</v>
      </c>
      <c r="DN83" s="26">
        <v>42</v>
      </c>
      <c r="DO83" s="26">
        <v>70</v>
      </c>
      <c r="DP83" s="26">
        <v>33</v>
      </c>
      <c r="DQ83" s="26">
        <v>54</v>
      </c>
      <c r="DR83" s="26">
        <v>63</v>
      </c>
      <c r="DS83" s="26">
        <v>43</v>
      </c>
      <c r="DT83" s="26">
        <v>79</v>
      </c>
      <c r="DU83" s="26">
        <v>45</v>
      </c>
      <c r="DV83" s="26">
        <v>58</v>
      </c>
      <c r="DW83" s="26">
        <v>56</v>
      </c>
      <c r="DX83" s="26">
        <v>77</v>
      </c>
      <c r="DY83" s="26">
        <v>30</v>
      </c>
      <c r="DZ83" s="26">
        <v>52</v>
      </c>
      <c r="EA83" s="26">
        <v>31</v>
      </c>
      <c r="EB83" s="26">
        <v>37</v>
      </c>
      <c r="EC83" s="26">
        <v>41</v>
      </c>
      <c r="ED83" s="26">
        <v>46</v>
      </c>
      <c r="EE83" s="26">
        <v>29</v>
      </c>
      <c r="EF83" s="26">
        <v>32</v>
      </c>
      <c r="EG83" s="26">
        <v>23</v>
      </c>
      <c r="EH83" s="26">
        <v>53</v>
      </c>
      <c r="EI83" s="26">
        <v>49</v>
      </c>
      <c r="EJ83" s="26">
        <v>34</v>
      </c>
      <c r="EK83" s="26">
        <v>31</v>
      </c>
      <c r="EL83" s="26">
        <v>11</v>
      </c>
      <c r="EM83" s="26">
        <v>48</v>
      </c>
      <c r="EN83" s="26">
        <v>26</v>
      </c>
    </row>
    <row r="84" spans="1:144">
      <c r="A84" s="34" t="s">
        <v>283</v>
      </c>
      <c r="B84" s="34" t="s">
        <v>71</v>
      </c>
      <c r="C84" s="26">
        <v>82</v>
      </c>
      <c r="D84" s="26">
        <v>81</v>
      </c>
      <c r="E84" s="26">
        <v>82</v>
      </c>
      <c r="F84" s="26">
        <v>80</v>
      </c>
      <c r="G84" s="26">
        <v>80</v>
      </c>
      <c r="H84" s="26">
        <v>79</v>
      </c>
      <c r="I84" s="26">
        <v>68</v>
      </c>
      <c r="J84" s="26">
        <v>58</v>
      </c>
      <c r="K84" s="26">
        <v>82</v>
      </c>
      <c r="L84" s="26">
        <v>75</v>
      </c>
      <c r="M84" s="26">
        <v>82</v>
      </c>
      <c r="N84" s="26">
        <v>72</v>
      </c>
      <c r="O84" s="26">
        <v>69</v>
      </c>
      <c r="P84" s="26">
        <v>27</v>
      </c>
      <c r="Q84" s="26">
        <v>22</v>
      </c>
      <c r="R84" s="26">
        <v>82</v>
      </c>
      <c r="S84" s="26">
        <v>79</v>
      </c>
      <c r="T84" s="26">
        <v>77</v>
      </c>
      <c r="U84" s="26">
        <v>14</v>
      </c>
      <c r="V84" s="26">
        <v>52</v>
      </c>
      <c r="W84" s="26">
        <v>82</v>
      </c>
      <c r="X84" s="26">
        <v>81</v>
      </c>
      <c r="Y84" s="26">
        <v>80</v>
      </c>
      <c r="Z84" s="26">
        <v>70</v>
      </c>
      <c r="AA84" s="26">
        <v>15</v>
      </c>
      <c r="AB84" s="26">
        <v>82</v>
      </c>
      <c r="AC84" s="26">
        <v>61</v>
      </c>
      <c r="AD84" s="26">
        <v>79</v>
      </c>
      <c r="AE84" s="26">
        <v>79</v>
      </c>
      <c r="AF84" s="26">
        <v>74</v>
      </c>
      <c r="AG84" s="26">
        <v>18</v>
      </c>
      <c r="AH84" s="26">
        <v>64</v>
      </c>
      <c r="AI84" s="26">
        <v>61</v>
      </c>
      <c r="AJ84" s="26">
        <v>34</v>
      </c>
      <c r="AK84" s="26">
        <v>74</v>
      </c>
      <c r="AL84" s="26">
        <v>65</v>
      </c>
      <c r="AM84" s="26">
        <v>26</v>
      </c>
      <c r="AN84" s="26">
        <v>51</v>
      </c>
      <c r="AO84" s="26">
        <v>76</v>
      </c>
      <c r="AP84" s="26">
        <v>69</v>
      </c>
      <c r="AQ84" s="26">
        <v>75</v>
      </c>
      <c r="AR84" s="26">
        <v>68</v>
      </c>
      <c r="AS84" s="26">
        <v>76</v>
      </c>
      <c r="AT84" s="26">
        <v>77</v>
      </c>
      <c r="AU84" s="26">
        <v>45</v>
      </c>
      <c r="AV84" s="26">
        <v>64</v>
      </c>
      <c r="AW84" s="26">
        <v>60</v>
      </c>
      <c r="AX84" s="26">
        <v>74</v>
      </c>
      <c r="AY84" s="26">
        <v>78</v>
      </c>
      <c r="AZ84" s="26">
        <v>75</v>
      </c>
      <c r="BA84" s="26">
        <v>77</v>
      </c>
      <c r="BB84" s="26">
        <v>60</v>
      </c>
      <c r="BC84" s="26">
        <v>71</v>
      </c>
      <c r="BD84" s="26">
        <v>32</v>
      </c>
      <c r="BE84" s="26">
        <v>71</v>
      </c>
      <c r="BF84" s="26">
        <v>80</v>
      </c>
      <c r="BG84" s="26">
        <v>79</v>
      </c>
      <c r="BH84" s="26">
        <v>43</v>
      </c>
      <c r="BI84" s="26">
        <v>1</v>
      </c>
      <c r="BJ84" s="26">
        <v>45</v>
      </c>
      <c r="BK84" s="26">
        <v>52</v>
      </c>
      <c r="BL84" s="26">
        <v>1</v>
      </c>
      <c r="BM84" s="26">
        <v>74</v>
      </c>
      <c r="BN84" s="26">
        <v>50</v>
      </c>
      <c r="BO84" s="26">
        <v>26</v>
      </c>
      <c r="BP84" s="26">
        <v>31</v>
      </c>
      <c r="BQ84" s="26">
        <v>13</v>
      </c>
      <c r="BR84" s="26">
        <v>81</v>
      </c>
      <c r="BS84" s="26">
        <v>82</v>
      </c>
      <c r="BT84" s="26">
        <v>82</v>
      </c>
      <c r="BU84" s="26">
        <v>82</v>
      </c>
      <c r="BV84" s="26">
        <v>80</v>
      </c>
      <c r="BW84" s="26">
        <v>71</v>
      </c>
      <c r="BX84" s="26">
        <v>78</v>
      </c>
      <c r="BY84" s="26">
        <v>42</v>
      </c>
      <c r="BZ84" s="26">
        <v>75</v>
      </c>
      <c r="CA84" s="26">
        <v>69</v>
      </c>
      <c r="CB84" s="26">
        <v>38</v>
      </c>
      <c r="CC84" s="26">
        <v>71</v>
      </c>
      <c r="CD84" s="26">
        <v>79</v>
      </c>
      <c r="CE84" s="26">
        <v>6</v>
      </c>
      <c r="CF84" s="26">
        <v>1</v>
      </c>
      <c r="CG84" s="26">
        <v>1</v>
      </c>
      <c r="CH84" s="26">
        <v>4</v>
      </c>
      <c r="CI84" s="26">
        <v>64</v>
      </c>
      <c r="CJ84" s="26">
        <v>23</v>
      </c>
      <c r="CK84" s="26">
        <v>49</v>
      </c>
      <c r="CL84" s="26">
        <v>52</v>
      </c>
      <c r="CM84" s="26">
        <v>52</v>
      </c>
      <c r="CN84" s="26">
        <v>77</v>
      </c>
      <c r="CO84" s="26">
        <v>27</v>
      </c>
      <c r="CP84" s="26">
        <v>37</v>
      </c>
      <c r="CQ84" s="26">
        <v>80</v>
      </c>
      <c r="CR84" s="26">
        <v>82</v>
      </c>
      <c r="CS84" s="26">
        <v>63</v>
      </c>
      <c r="CT84" s="26">
        <v>82</v>
      </c>
      <c r="CU84" s="26">
        <v>76</v>
      </c>
      <c r="CV84" s="26">
        <v>15</v>
      </c>
      <c r="CW84" s="26">
        <v>75</v>
      </c>
      <c r="CX84" s="26">
        <v>60</v>
      </c>
      <c r="CY84" s="26">
        <v>79</v>
      </c>
      <c r="CZ84" s="26">
        <v>71</v>
      </c>
      <c r="DA84" s="26">
        <v>70</v>
      </c>
      <c r="DB84" s="26">
        <v>68</v>
      </c>
      <c r="DC84" s="26">
        <v>25</v>
      </c>
      <c r="DD84" s="26">
        <v>8</v>
      </c>
      <c r="DE84" s="26">
        <v>20</v>
      </c>
      <c r="DF84" s="26">
        <v>21</v>
      </c>
      <c r="DG84" s="26">
        <v>82</v>
      </c>
      <c r="DH84" s="26">
        <v>80</v>
      </c>
      <c r="DI84" s="26">
        <v>81</v>
      </c>
      <c r="DJ84" s="26">
        <v>82</v>
      </c>
      <c r="DK84" s="26">
        <v>36</v>
      </c>
      <c r="DL84" s="26">
        <v>45</v>
      </c>
      <c r="DM84" s="26">
        <v>35</v>
      </c>
      <c r="DN84" s="26">
        <v>81</v>
      </c>
      <c r="DO84" s="26">
        <v>62</v>
      </c>
      <c r="DP84" s="26">
        <v>67</v>
      </c>
      <c r="DQ84" s="26">
        <v>81</v>
      </c>
      <c r="DR84" s="26">
        <v>76</v>
      </c>
      <c r="DS84" s="26">
        <v>49</v>
      </c>
      <c r="DT84" s="26">
        <v>74</v>
      </c>
      <c r="DU84" s="26">
        <v>79</v>
      </c>
      <c r="DV84" s="26">
        <v>77</v>
      </c>
      <c r="DW84" s="26">
        <v>68</v>
      </c>
      <c r="DX84" s="26">
        <v>74</v>
      </c>
      <c r="DY84" s="26">
        <v>71</v>
      </c>
      <c r="DZ84" s="26">
        <v>74</v>
      </c>
      <c r="EA84" s="26">
        <v>73</v>
      </c>
      <c r="EB84" s="26">
        <v>11</v>
      </c>
      <c r="EC84" s="26">
        <v>74</v>
      </c>
      <c r="ED84" s="26">
        <v>74</v>
      </c>
      <c r="EE84" s="26">
        <v>54</v>
      </c>
      <c r="EF84" s="26">
        <v>15</v>
      </c>
      <c r="EG84" s="26">
        <v>7</v>
      </c>
      <c r="EH84" s="26">
        <v>53</v>
      </c>
      <c r="EI84" s="26">
        <v>49</v>
      </c>
      <c r="EJ84" s="26">
        <v>40</v>
      </c>
      <c r="EK84" s="26">
        <v>55</v>
      </c>
      <c r="EL84" s="26">
        <v>62</v>
      </c>
      <c r="EM84" s="26">
        <v>48</v>
      </c>
      <c r="EN84" s="26">
        <v>26</v>
      </c>
    </row>
    <row r="85" spans="1:144">
      <c r="A85" s="34" t="s">
        <v>251</v>
      </c>
      <c r="B85" s="34" t="s">
        <v>37</v>
      </c>
      <c r="C85" s="26">
        <v>79</v>
      </c>
      <c r="D85" s="26">
        <v>82</v>
      </c>
      <c r="E85" s="26">
        <v>76</v>
      </c>
      <c r="F85" s="26">
        <v>79</v>
      </c>
      <c r="G85" s="26">
        <v>61</v>
      </c>
      <c r="H85" s="26">
        <v>80</v>
      </c>
      <c r="I85" s="26">
        <v>58</v>
      </c>
      <c r="J85" s="26">
        <v>79</v>
      </c>
      <c r="K85" s="26">
        <v>67</v>
      </c>
      <c r="L85" s="26">
        <v>76</v>
      </c>
      <c r="M85" s="26">
        <v>78</v>
      </c>
      <c r="N85" s="26">
        <v>73</v>
      </c>
      <c r="O85" s="26">
        <v>81</v>
      </c>
      <c r="P85" s="26">
        <v>50</v>
      </c>
      <c r="Q85" s="26">
        <v>10</v>
      </c>
      <c r="R85" s="26">
        <v>73</v>
      </c>
      <c r="S85" s="26">
        <v>78</v>
      </c>
      <c r="T85" s="26">
        <v>80</v>
      </c>
      <c r="U85" s="26">
        <v>62</v>
      </c>
      <c r="V85" s="26">
        <v>50</v>
      </c>
      <c r="W85" s="26">
        <v>79</v>
      </c>
      <c r="X85" s="26">
        <v>76</v>
      </c>
      <c r="Y85" s="26">
        <v>61</v>
      </c>
      <c r="Z85" s="26">
        <v>80</v>
      </c>
      <c r="AA85" s="26">
        <v>53</v>
      </c>
      <c r="AB85" s="26">
        <v>80</v>
      </c>
      <c r="AC85" s="26">
        <v>75</v>
      </c>
      <c r="AD85" s="26">
        <v>73</v>
      </c>
      <c r="AE85" s="26">
        <v>68</v>
      </c>
      <c r="AF85" s="26">
        <v>68</v>
      </c>
      <c r="AG85" s="26">
        <v>22</v>
      </c>
      <c r="AH85" s="26">
        <v>65</v>
      </c>
      <c r="AI85" s="26">
        <v>81</v>
      </c>
      <c r="AJ85" s="26">
        <v>81</v>
      </c>
      <c r="AK85" s="26">
        <v>48</v>
      </c>
      <c r="AL85" s="26">
        <v>59</v>
      </c>
      <c r="AM85" s="26">
        <v>73</v>
      </c>
      <c r="AN85" s="26">
        <v>8</v>
      </c>
      <c r="AO85" s="26">
        <v>70</v>
      </c>
      <c r="AP85" s="26">
        <v>70</v>
      </c>
      <c r="AQ85" s="26">
        <v>65</v>
      </c>
      <c r="AR85" s="26">
        <v>64</v>
      </c>
      <c r="AS85" s="26">
        <v>30</v>
      </c>
      <c r="AT85" s="26">
        <v>37</v>
      </c>
      <c r="AU85" s="26">
        <v>31</v>
      </c>
      <c r="AV85" s="26">
        <v>64</v>
      </c>
      <c r="AW85" s="26">
        <v>81</v>
      </c>
      <c r="AX85" s="26">
        <v>1</v>
      </c>
      <c r="AY85" s="26">
        <v>78</v>
      </c>
      <c r="AZ85" s="26">
        <v>75</v>
      </c>
      <c r="BA85" s="26">
        <v>77</v>
      </c>
      <c r="BB85" s="26">
        <v>60</v>
      </c>
      <c r="BC85" s="26">
        <v>75</v>
      </c>
      <c r="BD85" s="26">
        <v>30</v>
      </c>
      <c r="BE85" s="26">
        <v>68</v>
      </c>
      <c r="BF85" s="26">
        <v>66</v>
      </c>
      <c r="BG85" s="26">
        <v>78</v>
      </c>
      <c r="BH85" s="26">
        <v>43</v>
      </c>
      <c r="BI85" s="26">
        <v>56</v>
      </c>
      <c r="BJ85" s="26">
        <v>82</v>
      </c>
      <c r="BK85" s="26">
        <v>68</v>
      </c>
      <c r="BL85" s="26">
        <v>1</v>
      </c>
      <c r="BM85" s="26">
        <v>66</v>
      </c>
      <c r="BN85" s="26">
        <v>39</v>
      </c>
      <c r="BO85" s="26">
        <v>12</v>
      </c>
      <c r="BP85" s="26">
        <v>48</v>
      </c>
      <c r="BQ85" s="26">
        <v>35</v>
      </c>
      <c r="BR85" s="26">
        <v>73</v>
      </c>
      <c r="BS85" s="26">
        <v>80</v>
      </c>
      <c r="BT85" s="26">
        <v>69</v>
      </c>
      <c r="BU85" s="26">
        <v>72</v>
      </c>
      <c r="BV85" s="26">
        <v>56</v>
      </c>
      <c r="BW85" s="26">
        <v>71</v>
      </c>
      <c r="BX85" s="26">
        <v>78</v>
      </c>
      <c r="BY85" s="26">
        <v>30</v>
      </c>
      <c r="BZ85" s="26">
        <v>78</v>
      </c>
      <c r="CA85" s="26">
        <v>80</v>
      </c>
      <c r="CB85" s="26">
        <v>67</v>
      </c>
      <c r="CC85" s="26">
        <v>57</v>
      </c>
      <c r="CD85" s="26">
        <v>40</v>
      </c>
      <c r="CE85" s="26">
        <v>78</v>
      </c>
      <c r="CF85" s="26">
        <v>77</v>
      </c>
      <c r="CG85" s="26">
        <v>40</v>
      </c>
      <c r="CH85" s="26">
        <v>51</v>
      </c>
      <c r="CI85" s="26">
        <v>66</v>
      </c>
      <c r="CJ85" s="26">
        <v>56</v>
      </c>
      <c r="CK85" s="26">
        <v>69</v>
      </c>
      <c r="CL85" s="26">
        <v>19</v>
      </c>
      <c r="CM85" s="26">
        <v>53</v>
      </c>
      <c r="CN85" s="26">
        <v>79</v>
      </c>
      <c r="CO85" s="26">
        <v>23</v>
      </c>
      <c r="CP85" s="26">
        <v>37</v>
      </c>
      <c r="CQ85" s="26">
        <v>70</v>
      </c>
      <c r="CR85" s="26">
        <v>80</v>
      </c>
      <c r="CS85" s="26">
        <v>71</v>
      </c>
      <c r="CT85" s="26">
        <v>73</v>
      </c>
      <c r="CU85" s="26">
        <v>59</v>
      </c>
      <c r="CV85" s="26">
        <v>30</v>
      </c>
      <c r="CW85" s="26">
        <v>69</v>
      </c>
      <c r="CX85" s="26">
        <v>81</v>
      </c>
      <c r="CY85" s="26">
        <v>21</v>
      </c>
      <c r="CZ85" s="26">
        <v>59</v>
      </c>
      <c r="DA85" s="26">
        <v>78</v>
      </c>
      <c r="DB85" s="26">
        <v>81</v>
      </c>
      <c r="DC85" s="26">
        <v>62</v>
      </c>
      <c r="DD85" s="26">
        <v>34</v>
      </c>
      <c r="DE85" s="26">
        <v>35</v>
      </c>
      <c r="DF85" s="26">
        <v>47</v>
      </c>
      <c r="DG85" s="26">
        <v>80</v>
      </c>
      <c r="DH85" s="26">
        <v>75</v>
      </c>
      <c r="DI85" s="26">
        <v>76</v>
      </c>
      <c r="DJ85" s="26">
        <v>79</v>
      </c>
      <c r="DK85" s="26">
        <v>69</v>
      </c>
      <c r="DL85" s="26">
        <v>77</v>
      </c>
      <c r="DM85" s="26">
        <v>33</v>
      </c>
      <c r="DN85" s="26">
        <v>72</v>
      </c>
      <c r="DO85" s="26">
        <v>69</v>
      </c>
      <c r="DP85" s="26">
        <v>78</v>
      </c>
      <c r="DQ85" s="26">
        <v>58</v>
      </c>
      <c r="DR85" s="26">
        <v>77</v>
      </c>
      <c r="DS85" s="26">
        <v>49</v>
      </c>
      <c r="DT85" s="26">
        <v>35</v>
      </c>
      <c r="DU85" s="26">
        <v>63</v>
      </c>
      <c r="DV85" s="26">
        <v>60</v>
      </c>
      <c r="DW85" s="26">
        <v>78</v>
      </c>
      <c r="DX85" s="26">
        <v>48</v>
      </c>
      <c r="DY85" s="26">
        <v>65</v>
      </c>
      <c r="DZ85" s="26">
        <v>70</v>
      </c>
      <c r="EA85" s="26">
        <v>70</v>
      </c>
      <c r="EB85" s="26">
        <v>10</v>
      </c>
      <c r="EC85" s="26">
        <v>66</v>
      </c>
      <c r="ED85" s="26">
        <v>66</v>
      </c>
      <c r="EE85" s="26">
        <v>70</v>
      </c>
      <c r="EF85" s="26">
        <v>7</v>
      </c>
      <c r="EG85" s="26">
        <v>81</v>
      </c>
      <c r="EH85" s="26">
        <v>22</v>
      </c>
      <c r="EI85" s="26">
        <v>49</v>
      </c>
      <c r="EJ85" s="26">
        <v>62</v>
      </c>
      <c r="EK85" s="26">
        <v>62</v>
      </c>
      <c r="EL85" s="26">
        <v>37</v>
      </c>
      <c r="EM85" s="26">
        <v>48</v>
      </c>
      <c r="EN85" s="26">
        <v>26</v>
      </c>
    </row>
    <row r="86" spans="1:144">
      <c r="A86" s="34" t="s">
        <v>240</v>
      </c>
      <c r="B86" s="34" t="s">
        <v>101</v>
      </c>
      <c r="C86" s="26">
        <v>57</v>
      </c>
      <c r="D86" s="26">
        <v>57</v>
      </c>
      <c r="E86" s="26">
        <v>57</v>
      </c>
      <c r="F86" s="26">
        <v>65</v>
      </c>
      <c r="G86" s="26">
        <v>21</v>
      </c>
      <c r="H86" s="26">
        <v>62</v>
      </c>
      <c r="I86" s="26">
        <v>57</v>
      </c>
      <c r="J86" s="26">
        <v>64</v>
      </c>
      <c r="K86" s="26">
        <v>46</v>
      </c>
      <c r="L86" s="26">
        <v>17</v>
      </c>
      <c r="M86" s="26">
        <v>78</v>
      </c>
      <c r="N86" s="26">
        <v>76</v>
      </c>
      <c r="O86" s="26">
        <v>56</v>
      </c>
      <c r="P86" s="26">
        <v>43</v>
      </c>
      <c r="Q86" s="26">
        <v>50</v>
      </c>
      <c r="R86" s="26">
        <v>63</v>
      </c>
      <c r="S86" s="26">
        <v>62</v>
      </c>
      <c r="T86" s="26">
        <v>75</v>
      </c>
      <c r="U86" s="26">
        <v>30</v>
      </c>
      <c r="V86" s="26">
        <v>40</v>
      </c>
      <c r="W86" s="26">
        <v>55</v>
      </c>
      <c r="X86" s="26">
        <v>69</v>
      </c>
      <c r="Y86" s="26">
        <v>21</v>
      </c>
      <c r="Z86" s="26">
        <v>68</v>
      </c>
      <c r="AA86" s="26">
        <v>18</v>
      </c>
      <c r="AB86" s="26">
        <v>74</v>
      </c>
      <c r="AC86" s="26">
        <v>71</v>
      </c>
      <c r="AD86" s="26">
        <v>47</v>
      </c>
      <c r="AE86" s="26">
        <v>30</v>
      </c>
      <c r="AF86" s="26">
        <v>54</v>
      </c>
      <c r="AG86" s="26">
        <v>55</v>
      </c>
      <c r="AH86" s="26">
        <v>59</v>
      </c>
      <c r="AI86" s="26">
        <v>76</v>
      </c>
      <c r="AJ86" s="26">
        <v>74</v>
      </c>
      <c r="AK86" s="26">
        <v>33</v>
      </c>
      <c r="AL86" s="26">
        <v>51</v>
      </c>
      <c r="AM86" s="26">
        <v>63</v>
      </c>
      <c r="AN86" s="26">
        <v>7</v>
      </c>
      <c r="AO86" s="26">
        <v>72</v>
      </c>
      <c r="AP86" s="26">
        <v>18</v>
      </c>
      <c r="AQ86" s="26">
        <v>26</v>
      </c>
      <c r="AR86" s="26">
        <v>38</v>
      </c>
      <c r="AS86" s="26">
        <v>30</v>
      </c>
      <c r="AT86" s="26">
        <v>56</v>
      </c>
      <c r="AU86" s="26">
        <v>7</v>
      </c>
      <c r="AV86" s="26">
        <v>1</v>
      </c>
      <c r="AW86" s="26">
        <v>1</v>
      </c>
      <c r="AX86" s="26">
        <v>1</v>
      </c>
      <c r="AY86" s="26">
        <v>78</v>
      </c>
      <c r="AZ86" s="26">
        <v>75</v>
      </c>
      <c r="BA86" s="26">
        <v>77</v>
      </c>
      <c r="BB86" s="26">
        <v>60</v>
      </c>
      <c r="BC86" s="26">
        <v>79</v>
      </c>
      <c r="BD86" s="26">
        <v>52</v>
      </c>
      <c r="BE86" s="26">
        <v>65</v>
      </c>
      <c r="BF86" s="26">
        <v>53</v>
      </c>
      <c r="BG86" s="26">
        <v>31</v>
      </c>
      <c r="BH86" s="26">
        <v>16</v>
      </c>
      <c r="BI86" s="26">
        <v>56</v>
      </c>
      <c r="BJ86" s="26">
        <v>78</v>
      </c>
      <c r="BK86" s="26">
        <v>59</v>
      </c>
      <c r="BL86" s="26">
        <v>1</v>
      </c>
      <c r="BM86" s="26">
        <v>54</v>
      </c>
      <c r="BN86" s="26">
        <v>64</v>
      </c>
      <c r="BO86" s="26">
        <v>48</v>
      </c>
      <c r="BP86" s="26">
        <v>38</v>
      </c>
      <c r="BQ86" s="26">
        <v>50</v>
      </c>
      <c r="BR86" s="26">
        <v>74</v>
      </c>
      <c r="BS86" s="26">
        <v>62</v>
      </c>
      <c r="BT86" s="26">
        <v>55</v>
      </c>
      <c r="BU86" s="26">
        <v>36</v>
      </c>
      <c r="BV86" s="26">
        <v>65</v>
      </c>
      <c r="BW86" s="26">
        <v>66</v>
      </c>
      <c r="BX86" s="26">
        <v>1</v>
      </c>
      <c r="BY86" s="26">
        <v>64</v>
      </c>
      <c r="BZ86" s="26">
        <v>67</v>
      </c>
      <c r="CA86" s="26">
        <v>15</v>
      </c>
      <c r="CB86" s="26">
        <v>20</v>
      </c>
      <c r="CC86" s="26">
        <v>76</v>
      </c>
      <c r="CD86" s="26">
        <v>82</v>
      </c>
      <c r="CE86" s="26">
        <v>69</v>
      </c>
      <c r="CF86" s="26">
        <v>26</v>
      </c>
      <c r="CG86" s="26">
        <v>14</v>
      </c>
      <c r="CH86" s="26">
        <v>10</v>
      </c>
      <c r="CI86" s="26">
        <v>75</v>
      </c>
      <c r="CJ86" s="26">
        <v>11</v>
      </c>
      <c r="CK86" s="26">
        <v>1</v>
      </c>
      <c r="CL86" s="26">
        <v>72</v>
      </c>
      <c r="CM86" s="26">
        <v>68</v>
      </c>
      <c r="CN86" s="26">
        <v>64</v>
      </c>
      <c r="CO86" s="26">
        <v>11</v>
      </c>
      <c r="CP86" s="26">
        <v>53</v>
      </c>
      <c r="CQ86" s="26">
        <v>18</v>
      </c>
      <c r="CR86" s="26">
        <v>63</v>
      </c>
      <c r="CS86" s="26">
        <v>64</v>
      </c>
      <c r="CT86" s="26">
        <v>58</v>
      </c>
      <c r="CU86" s="26">
        <v>67</v>
      </c>
      <c r="CV86" s="26">
        <v>38</v>
      </c>
      <c r="CW86" s="26">
        <v>60</v>
      </c>
      <c r="CX86" s="26">
        <v>22</v>
      </c>
      <c r="CY86" s="26">
        <v>44</v>
      </c>
      <c r="CZ86" s="26">
        <v>22</v>
      </c>
      <c r="DA86" s="26">
        <v>56</v>
      </c>
      <c r="DB86" s="26">
        <v>74</v>
      </c>
      <c r="DC86" s="26">
        <v>8</v>
      </c>
      <c r="DD86" s="26">
        <v>35</v>
      </c>
      <c r="DE86" s="26">
        <v>26</v>
      </c>
      <c r="DF86" s="26">
        <v>18</v>
      </c>
      <c r="DG86" s="26">
        <v>67</v>
      </c>
      <c r="DH86" s="26">
        <v>74</v>
      </c>
      <c r="DI86" s="26">
        <v>77</v>
      </c>
      <c r="DJ86" s="26">
        <v>77</v>
      </c>
      <c r="DK86" s="26">
        <v>44</v>
      </c>
      <c r="DL86" s="26">
        <v>40</v>
      </c>
      <c r="DM86" s="26">
        <v>66</v>
      </c>
      <c r="DN86" s="26">
        <v>79</v>
      </c>
      <c r="DO86" s="26">
        <v>61</v>
      </c>
      <c r="DP86" s="26">
        <v>35</v>
      </c>
      <c r="DQ86" s="26">
        <v>36</v>
      </c>
      <c r="DR86" s="26">
        <v>51</v>
      </c>
      <c r="DS86" s="26">
        <v>25</v>
      </c>
      <c r="DT86" s="26">
        <v>38</v>
      </c>
      <c r="DU86" s="26">
        <v>41</v>
      </c>
      <c r="DV86" s="26">
        <v>32</v>
      </c>
      <c r="DW86" s="26">
        <v>37</v>
      </c>
      <c r="DX86" s="26">
        <v>39</v>
      </c>
      <c r="DY86" s="26">
        <v>30</v>
      </c>
      <c r="DZ86" s="26">
        <v>61</v>
      </c>
      <c r="EA86" s="26">
        <v>48</v>
      </c>
      <c r="EB86" s="26">
        <v>32</v>
      </c>
      <c r="EC86" s="26">
        <v>55</v>
      </c>
      <c r="ED86" s="26">
        <v>55</v>
      </c>
      <c r="EE86" s="26">
        <v>49</v>
      </c>
      <c r="EF86" s="26">
        <v>47</v>
      </c>
      <c r="EG86" s="26">
        <v>27</v>
      </c>
      <c r="EH86" s="26">
        <v>40</v>
      </c>
      <c r="EI86" s="26">
        <v>49</v>
      </c>
      <c r="EJ86" s="26">
        <v>45</v>
      </c>
      <c r="EK86" s="26">
        <v>46</v>
      </c>
      <c r="EL86" s="26">
        <v>42</v>
      </c>
      <c r="EM86" s="26">
        <v>48</v>
      </c>
      <c r="EN86" s="26">
        <v>26</v>
      </c>
    </row>
    <row r="87" spans="1:144">
      <c r="A87" s="240" t="s">
        <v>547</v>
      </c>
      <c r="B87" s="240"/>
      <c r="C87" t="s">
        <v>546</v>
      </c>
      <c r="D87" t="s">
        <v>546</v>
      </c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  <c r="AJ87" t="s">
        <v>546</v>
      </c>
      <c r="AK87" t="s">
        <v>546</v>
      </c>
      <c r="AL87" t="s">
        <v>546</v>
      </c>
      <c r="AM87" t="s">
        <v>546</v>
      </c>
      <c r="AN87" t="s">
        <v>546</v>
      </c>
      <c r="AO87" t="s">
        <v>546</v>
      </c>
      <c r="AP87" t="s">
        <v>546</v>
      </c>
      <c r="AQ87" t="s">
        <v>546</v>
      </c>
      <c r="AR87" t="s">
        <v>546</v>
      </c>
      <c r="AS87" t="s">
        <v>546</v>
      </c>
      <c r="AT87" t="s">
        <v>546</v>
      </c>
      <c r="AU87" t="s">
        <v>546</v>
      </c>
      <c r="AV87" t="s">
        <v>546</v>
      </c>
      <c r="AW87" t="s">
        <v>546</v>
      </c>
      <c r="AX87" t="s">
        <v>546</v>
      </c>
      <c r="AY87" t="s">
        <v>546</v>
      </c>
      <c r="AZ87" t="s">
        <v>546</v>
      </c>
      <c r="BA87" t="s">
        <v>546</v>
      </c>
      <c r="BB87" t="s">
        <v>546</v>
      </c>
      <c r="BC87" t="s">
        <v>546</v>
      </c>
      <c r="BD87" t="s">
        <v>546</v>
      </c>
      <c r="BE87" t="s">
        <v>546</v>
      </c>
      <c r="BF87" t="s">
        <v>546</v>
      </c>
      <c r="BG87" t="s">
        <v>546</v>
      </c>
      <c r="BH87" t="s">
        <v>546</v>
      </c>
      <c r="BI87" t="s">
        <v>546</v>
      </c>
      <c r="BJ87" t="s">
        <v>546</v>
      </c>
      <c r="BK87" t="s">
        <v>546</v>
      </c>
      <c r="BL87" t="s">
        <v>546</v>
      </c>
      <c r="BM87" t="s">
        <v>546</v>
      </c>
      <c r="BN87" t="s">
        <v>546</v>
      </c>
      <c r="BO87" t="s">
        <v>546</v>
      </c>
      <c r="BP87" t="s">
        <v>546</v>
      </c>
      <c r="BQ87" t="s">
        <v>546</v>
      </c>
      <c r="BR87" t="s">
        <v>546</v>
      </c>
      <c r="BS87" t="s">
        <v>546</v>
      </c>
      <c r="BT87" t="s">
        <v>546</v>
      </c>
      <c r="BU87" t="s">
        <v>546</v>
      </c>
      <c r="BV87" t="s">
        <v>546</v>
      </c>
      <c r="BW87" t="s">
        <v>546</v>
      </c>
      <c r="BX87" t="s">
        <v>546</v>
      </c>
      <c r="BY87" t="s">
        <v>546</v>
      </c>
      <c r="BZ87" t="s">
        <v>546</v>
      </c>
      <c r="CA87" t="s">
        <v>546</v>
      </c>
      <c r="CB87" t="s">
        <v>546</v>
      </c>
      <c r="CC87" t="s">
        <v>546</v>
      </c>
      <c r="CD87" t="s">
        <v>546</v>
      </c>
      <c r="CE87" t="s">
        <v>546</v>
      </c>
      <c r="CF87" t="s">
        <v>546</v>
      </c>
      <c r="CG87" t="s">
        <v>546</v>
      </c>
      <c r="CH87" t="s">
        <v>546</v>
      </c>
      <c r="CI87" t="s">
        <v>546</v>
      </c>
      <c r="CJ87" t="s">
        <v>546</v>
      </c>
      <c r="CK87" t="s">
        <v>546</v>
      </c>
      <c r="CL87" t="s">
        <v>546</v>
      </c>
      <c r="CM87" t="s">
        <v>546</v>
      </c>
      <c r="CN87" t="s">
        <v>546</v>
      </c>
      <c r="CO87" t="s">
        <v>546</v>
      </c>
      <c r="CP87" t="s">
        <v>546</v>
      </c>
      <c r="CQ87" t="s">
        <v>546</v>
      </c>
      <c r="CR87" t="s">
        <v>546</v>
      </c>
      <c r="CS87" t="s">
        <v>546</v>
      </c>
      <c r="CT87" t="s">
        <v>546</v>
      </c>
      <c r="CU87" t="s">
        <v>546</v>
      </c>
      <c r="CV87" t="s">
        <v>546</v>
      </c>
      <c r="CW87" t="s">
        <v>546</v>
      </c>
      <c r="CX87" t="s">
        <v>546</v>
      </c>
      <c r="CY87" t="s">
        <v>546</v>
      </c>
      <c r="CZ87" t="s">
        <v>546</v>
      </c>
      <c r="DA87" t="s">
        <v>546</v>
      </c>
      <c r="DB87" t="s">
        <v>546</v>
      </c>
      <c r="DC87" t="s">
        <v>546</v>
      </c>
      <c r="DD87" t="s">
        <v>546</v>
      </c>
      <c r="DE87" t="s">
        <v>546</v>
      </c>
      <c r="DF87" t="s">
        <v>546</v>
      </c>
      <c r="DG87" t="s">
        <v>546</v>
      </c>
      <c r="DH87" t="s">
        <v>546</v>
      </c>
      <c r="DI87" t="s">
        <v>546</v>
      </c>
      <c r="DJ87" t="s">
        <v>546</v>
      </c>
      <c r="DK87" t="s">
        <v>546</v>
      </c>
      <c r="DL87" t="s">
        <v>546</v>
      </c>
      <c r="DM87" t="s">
        <v>546</v>
      </c>
      <c r="DN87" t="s">
        <v>546</v>
      </c>
      <c r="DO87" t="s">
        <v>546</v>
      </c>
      <c r="DP87" t="s">
        <v>546</v>
      </c>
      <c r="DQ87" t="s">
        <v>546</v>
      </c>
      <c r="DR87" t="s">
        <v>546</v>
      </c>
      <c r="DS87" t="s">
        <v>546</v>
      </c>
      <c r="DT87" t="s">
        <v>546</v>
      </c>
      <c r="DU87" t="s">
        <v>546</v>
      </c>
      <c r="DV87" t="s">
        <v>546</v>
      </c>
      <c r="DW87" t="s">
        <v>546</v>
      </c>
      <c r="DX87" t="s">
        <v>546</v>
      </c>
      <c r="DY87" t="s">
        <v>546</v>
      </c>
      <c r="DZ87" t="s">
        <v>546</v>
      </c>
      <c r="EA87" t="s">
        <v>546</v>
      </c>
      <c r="EB87" t="s">
        <v>546</v>
      </c>
      <c r="EC87" t="s">
        <v>546</v>
      </c>
      <c r="ED87" t="s">
        <v>546</v>
      </c>
      <c r="EE87" t="s">
        <v>546</v>
      </c>
      <c r="EF87" t="s">
        <v>546</v>
      </c>
      <c r="EG87" t="s">
        <v>546</v>
      </c>
      <c r="EH87" t="s">
        <v>546</v>
      </c>
      <c r="EI87" t="s">
        <v>546</v>
      </c>
      <c r="EJ87" t="s">
        <v>546</v>
      </c>
      <c r="EK87" t="s">
        <v>546</v>
      </c>
      <c r="EL87" t="s">
        <v>546</v>
      </c>
      <c r="EM87" t="s">
        <v>546</v>
      </c>
      <c r="EN87" t="s">
        <v>546</v>
      </c>
    </row>
  </sheetData>
  <sheetProtection algorithmName="SHA-512" hashValue="LEv61WK2ACeaoQWvMPPOiCoLMlmxfseT+hF0uAHNNww8optQy4Ue8dkGtUScfhWpQaZa/KCrSr+yummxQaGpAg==" saltValue="VFPtlubb9JqYvYrZHjbTJg==" spinCount="100000" sheet="1" objects="1" scenarios="1"/>
  <mergeCells count="4">
    <mergeCell ref="D1:I3"/>
    <mergeCell ref="J1:AH2"/>
    <mergeCell ref="AI1:EN2"/>
    <mergeCell ref="A87:B8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pane xSplit="4" ySplit="4" topLeftCell="R86" activePane="bottomRight" state="frozen"/>
      <selection pane="topRight" activeCell="E1" sqref="E1"/>
      <selection pane="bottomLeft" activeCell="A5" sqref="A5"/>
      <selection pane="bottomRight" sqref="A1:XFD1048576"/>
    </sheetView>
  </sheetViews>
  <sheetFormatPr baseColWidth="10" defaultRowHeight="15"/>
  <sheetData>
    <row r="1" spans="1:35">
      <c r="E1" s="237" t="s">
        <v>541</v>
      </c>
      <c r="F1" s="237"/>
      <c r="G1" s="237"/>
      <c r="H1" s="237"/>
      <c r="I1" s="237"/>
      <c r="J1" s="237"/>
      <c r="K1" s="238" t="s">
        <v>542</v>
      </c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>
      <c r="E2" s="237"/>
      <c r="F2" s="237"/>
      <c r="G2" s="237"/>
      <c r="H2" s="237"/>
      <c r="I2" s="237"/>
      <c r="J2" s="237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</row>
    <row r="3" spans="1:35">
      <c r="E3" s="237"/>
      <c r="F3" s="237"/>
      <c r="G3" s="237"/>
      <c r="H3" s="237"/>
      <c r="I3" s="237"/>
      <c r="J3" s="237"/>
      <c r="K3" s="28" t="s">
        <v>512</v>
      </c>
      <c r="L3" s="28" t="s">
        <v>512</v>
      </c>
      <c r="M3" s="28" t="s">
        <v>512</v>
      </c>
      <c r="N3" s="28" t="s">
        <v>512</v>
      </c>
      <c r="O3" s="28" t="s">
        <v>512</v>
      </c>
      <c r="P3" s="28" t="s">
        <v>512</v>
      </c>
      <c r="Q3" s="28" t="s">
        <v>513</v>
      </c>
      <c r="R3" s="28" t="s">
        <v>513</v>
      </c>
      <c r="S3" s="28" t="s">
        <v>513</v>
      </c>
      <c r="T3" s="28" t="s">
        <v>513</v>
      </c>
      <c r="U3" s="28" t="s">
        <v>514</v>
      </c>
      <c r="V3" s="28" t="s">
        <v>514</v>
      </c>
      <c r="W3" s="28" t="s">
        <v>514</v>
      </c>
      <c r="X3" s="28" t="s">
        <v>514</v>
      </c>
      <c r="Y3" s="28" t="s">
        <v>514</v>
      </c>
      <c r="Z3" s="28" t="s">
        <v>515</v>
      </c>
      <c r="AA3" s="28" t="s">
        <v>516</v>
      </c>
      <c r="AB3" s="28" t="s">
        <v>516</v>
      </c>
      <c r="AC3" s="28" t="s">
        <v>516</v>
      </c>
      <c r="AD3" s="28" t="s">
        <v>516</v>
      </c>
      <c r="AE3" s="28" t="s">
        <v>516</v>
      </c>
      <c r="AF3" s="28" t="s">
        <v>516</v>
      </c>
      <c r="AG3" s="28" t="s">
        <v>517</v>
      </c>
      <c r="AH3" s="28" t="s">
        <v>517</v>
      </c>
      <c r="AI3" s="28" t="s">
        <v>517</v>
      </c>
    </row>
    <row r="4" spans="1:35">
      <c r="A4" s="42" t="s">
        <v>482</v>
      </c>
      <c r="B4" s="42" t="s">
        <v>80</v>
      </c>
      <c r="C4" s="42" t="s">
        <v>545</v>
      </c>
      <c r="D4" s="42" t="s">
        <v>565</v>
      </c>
      <c r="E4" s="30" t="s">
        <v>512</v>
      </c>
      <c r="F4" s="30" t="s">
        <v>513</v>
      </c>
      <c r="G4" s="30" t="s">
        <v>514</v>
      </c>
      <c r="H4" s="30" t="s">
        <v>515</v>
      </c>
      <c r="I4" s="30" t="s">
        <v>516</v>
      </c>
      <c r="J4" s="30" t="s">
        <v>517</v>
      </c>
      <c r="K4" s="28" t="s">
        <v>384</v>
      </c>
      <c r="L4" s="28" t="s">
        <v>385</v>
      </c>
      <c r="M4" s="28" t="s">
        <v>386</v>
      </c>
      <c r="N4" s="28" t="s">
        <v>387</v>
      </c>
      <c r="O4" s="28" t="s">
        <v>496</v>
      </c>
      <c r="P4" s="28" t="s">
        <v>388</v>
      </c>
      <c r="Q4" s="28" t="s">
        <v>389</v>
      </c>
      <c r="R4" s="28" t="s">
        <v>497</v>
      </c>
      <c r="S4" s="28" t="s">
        <v>498</v>
      </c>
      <c r="T4" s="28" t="s">
        <v>499</v>
      </c>
      <c r="U4" s="28" t="s">
        <v>390</v>
      </c>
      <c r="V4" s="28" t="s">
        <v>391</v>
      </c>
      <c r="W4" s="28" t="s">
        <v>392</v>
      </c>
      <c r="X4" s="28" t="s">
        <v>500</v>
      </c>
      <c r="Y4" s="28" t="s">
        <v>501</v>
      </c>
      <c r="Z4" s="28" t="s">
        <v>393</v>
      </c>
      <c r="AA4" s="28" t="s">
        <v>502</v>
      </c>
      <c r="AB4" s="28" t="s">
        <v>503</v>
      </c>
      <c r="AC4" s="28" t="s">
        <v>504</v>
      </c>
      <c r="AD4" s="28" t="s">
        <v>505</v>
      </c>
      <c r="AE4" s="28" t="s">
        <v>520</v>
      </c>
      <c r="AF4" s="28" t="s">
        <v>506</v>
      </c>
      <c r="AG4" s="28" t="s">
        <v>491</v>
      </c>
      <c r="AH4" s="28" t="s">
        <v>394</v>
      </c>
      <c r="AI4" s="28" t="s">
        <v>492</v>
      </c>
    </row>
    <row r="5" spans="1:35">
      <c r="A5" s="34" t="s">
        <v>214</v>
      </c>
      <c r="B5" s="34" t="s">
        <v>81</v>
      </c>
      <c r="C5" s="35">
        <v>63.434811104959209</v>
      </c>
      <c r="D5" s="35" t="s">
        <v>189</v>
      </c>
      <c r="E5" s="35" t="s">
        <v>866</v>
      </c>
      <c r="F5" s="35" t="s">
        <v>865</v>
      </c>
      <c r="G5" s="35" t="s">
        <v>866</v>
      </c>
      <c r="H5" s="35" t="s">
        <v>867</v>
      </c>
      <c r="I5" s="35" t="s">
        <v>866</v>
      </c>
      <c r="J5" s="35" t="s">
        <v>865</v>
      </c>
      <c r="K5" s="35" t="s">
        <v>869</v>
      </c>
      <c r="L5" s="35" t="s">
        <v>867</v>
      </c>
      <c r="M5" s="35" t="s">
        <v>865</v>
      </c>
      <c r="N5" s="35" t="s">
        <v>866</v>
      </c>
      <c r="O5" s="35" t="s">
        <v>866</v>
      </c>
      <c r="P5" s="35" t="s">
        <v>866</v>
      </c>
      <c r="Q5" s="35" t="s">
        <v>865</v>
      </c>
      <c r="R5" s="35" t="s">
        <v>868</v>
      </c>
      <c r="S5" s="35" t="s">
        <v>865</v>
      </c>
      <c r="T5" s="35" t="s">
        <v>866</v>
      </c>
      <c r="U5" s="35" t="s">
        <v>866</v>
      </c>
      <c r="V5" s="35" t="s">
        <v>866</v>
      </c>
      <c r="W5" s="35" t="s">
        <v>865</v>
      </c>
      <c r="X5" s="35" t="s">
        <v>867</v>
      </c>
      <c r="Y5" s="35" t="s">
        <v>867</v>
      </c>
      <c r="Z5" s="35" t="s">
        <v>867</v>
      </c>
      <c r="AA5" s="35" t="s">
        <v>866</v>
      </c>
      <c r="AB5" s="35" t="s">
        <v>865</v>
      </c>
      <c r="AC5" s="35" t="s">
        <v>867</v>
      </c>
      <c r="AD5" s="35" t="s">
        <v>868</v>
      </c>
      <c r="AE5" s="35" t="s">
        <v>866</v>
      </c>
      <c r="AF5" s="35" t="s">
        <v>866</v>
      </c>
      <c r="AG5" s="35" t="s">
        <v>865</v>
      </c>
      <c r="AH5" s="35" t="s">
        <v>866</v>
      </c>
      <c r="AI5" s="35" t="s">
        <v>865</v>
      </c>
    </row>
    <row r="6" spans="1:35">
      <c r="A6" s="34" t="s">
        <v>233</v>
      </c>
      <c r="B6" s="34" t="s">
        <v>82</v>
      </c>
      <c r="C6" s="35">
        <v>68.290981039991124</v>
      </c>
      <c r="D6" s="35" t="s">
        <v>566</v>
      </c>
      <c r="E6" s="35" t="s">
        <v>865</v>
      </c>
      <c r="F6" s="35" t="s">
        <v>865</v>
      </c>
      <c r="G6" s="35" t="s">
        <v>865</v>
      </c>
      <c r="H6" s="35" t="s">
        <v>865</v>
      </c>
      <c r="I6" s="35" t="s">
        <v>866</v>
      </c>
      <c r="J6" s="35" t="s">
        <v>866</v>
      </c>
      <c r="K6" s="35" t="s">
        <v>866</v>
      </c>
      <c r="L6" s="35" t="s">
        <v>865</v>
      </c>
      <c r="M6" s="35" t="s">
        <v>865</v>
      </c>
      <c r="N6" s="35" t="s">
        <v>867</v>
      </c>
      <c r="O6" s="35" t="s">
        <v>865</v>
      </c>
      <c r="P6" s="35" t="s">
        <v>865</v>
      </c>
      <c r="Q6" s="35" t="s">
        <v>867</v>
      </c>
      <c r="R6" s="35" t="s">
        <v>867</v>
      </c>
      <c r="S6" s="35" t="s">
        <v>865</v>
      </c>
      <c r="T6" s="35" t="s">
        <v>865</v>
      </c>
      <c r="U6" s="35" t="s">
        <v>866</v>
      </c>
      <c r="V6" s="35" t="s">
        <v>866</v>
      </c>
      <c r="W6" s="35" t="s">
        <v>865</v>
      </c>
      <c r="X6" s="35" t="s">
        <v>867</v>
      </c>
      <c r="Y6" s="35" t="s">
        <v>865</v>
      </c>
      <c r="Z6" s="35" t="s">
        <v>865</v>
      </c>
      <c r="AA6" s="35" t="s">
        <v>866</v>
      </c>
      <c r="AB6" s="35" t="s">
        <v>869</v>
      </c>
      <c r="AC6" s="35" t="s">
        <v>867</v>
      </c>
      <c r="AD6" s="35" t="s">
        <v>866</v>
      </c>
      <c r="AE6" s="35" t="s">
        <v>866</v>
      </c>
      <c r="AF6" s="35" t="s">
        <v>865</v>
      </c>
      <c r="AG6" s="35" t="s">
        <v>865</v>
      </c>
      <c r="AH6" s="35" t="s">
        <v>868</v>
      </c>
      <c r="AI6" s="35" t="s">
        <v>867</v>
      </c>
    </row>
    <row r="7" spans="1:35">
      <c r="A7" s="34" t="s">
        <v>230</v>
      </c>
      <c r="B7" s="34" t="s">
        <v>16</v>
      </c>
      <c r="C7" s="35">
        <v>59.158384110394699</v>
      </c>
      <c r="D7" s="35" t="s">
        <v>189</v>
      </c>
      <c r="E7" s="35" t="s">
        <v>865</v>
      </c>
      <c r="F7" s="35" t="s">
        <v>866</v>
      </c>
      <c r="G7" s="35" t="s">
        <v>866</v>
      </c>
      <c r="H7" s="35" t="s">
        <v>867</v>
      </c>
      <c r="I7" s="35" t="s">
        <v>867</v>
      </c>
      <c r="J7" s="35" t="s">
        <v>867</v>
      </c>
      <c r="K7" s="35" t="s">
        <v>866</v>
      </c>
      <c r="L7" s="35" t="s">
        <v>865</v>
      </c>
      <c r="M7" s="35" t="s">
        <v>866</v>
      </c>
      <c r="N7" s="35" t="s">
        <v>865</v>
      </c>
      <c r="O7" s="35" t="s">
        <v>867</v>
      </c>
      <c r="P7" s="35" t="s">
        <v>866</v>
      </c>
      <c r="Q7" s="35" t="s">
        <v>868</v>
      </c>
      <c r="R7" s="35" t="s">
        <v>867</v>
      </c>
      <c r="S7" s="35" t="s">
        <v>865</v>
      </c>
      <c r="T7" s="35" t="s">
        <v>866</v>
      </c>
      <c r="U7" s="35" t="s">
        <v>866</v>
      </c>
      <c r="V7" s="35" t="s">
        <v>866</v>
      </c>
      <c r="W7" s="35" t="s">
        <v>866</v>
      </c>
      <c r="X7" s="35" t="s">
        <v>867</v>
      </c>
      <c r="Y7" s="35" t="s">
        <v>867</v>
      </c>
      <c r="Z7" s="35" t="s">
        <v>867</v>
      </c>
      <c r="AA7" s="35" t="s">
        <v>867</v>
      </c>
      <c r="AB7" s="35" t="s">
        <v>868</v>
      </c>
      <c r="AC7" s="35" t="s">
        <v>868</v>
      </c>
      <c r="AD7" s="35" t="s">
        <v>868</v>
      </c>
      <c r="AE7" s="35" t="s">
        <v>867</v>
      </c>
      <c r="AF7" s="35" t="s">
        <v>866</v>
      </c>
      <c r="AG7" s="35" t="s">
        <v>865</v>
      </c>
      <c r="AH7" s="35" t="s">
        <v>869</v>
      </c>
      <c r="AI7" s="35" t="s">
        <v>868</v>
      </c>
    </row>
    <row r="8" spans="1:35">
      <c r="A8" s="34" t="s">
        <v>269</v>
      </c>
      <c r="B8" s="34" t="s">
        <v>55</v>
      </c>
      <c r="C8" s="35">
        <v>55.572585438329739</v>
      </c>
      <c r="D8" s="35" t="s">
        <v>567</v>
      </c>
      <c r="E8" s="35" t="s">
        <v>868</v>
      </c>
      <c r="F8" s="35" t="s">
        <v>867</v>
      </c>
      <c r="G8" s="35" t="s">
        <v>866</v>
      </c>
      <c r="H8" s="35" t="s">
        <v>865</v>
      </c>
      <c r="I8" s="35" t="s">
        <v>866</v>
      </c>
      <c r="J8" s="35" t="s">
        <v>868</v>
      </c>
      <c r="K8" s="35" t="s">
        <v>865</v>
      </c>
      <c r="L8" s="35" t="s">
        <v>866</v>
      </c>
      <c r="M8" s="35" t="s">
        <v>869</v>
      </c>
      <c r="N8" s="35" t="s">
        <v>867</v>
      </c>
      <c r="O8" s="35" t="s">
        <v>868</v>
      </c>
      <c r="P8" s="35" t="s">
        <v>868</v>
      </c>
      <c r="Q8" s="35" t="s">
        <v>869</v>
      </c>
      <c r="R8" s="35" t="s">
        <v>866</v>
      </c>
      <c r="S8" s="35" t="s">
        <v>865</v>
      </c>
      <c r="T8" s="35" t="s">
        <v>867</v>
      </c>
      <c r="U8" s="35" t="s">
        <v>866</v>
      </c>
      <c r="V8" s="35" t="s">
        <v>865</v>
      </c>
      <c r="W8" s="35" t="s">
        <v>867</v>
      </c>
      <c r="X8" s="35" t="s">
        <v>868</v>
      </c>
      <c r="Y8" s="35" t="s">
        <v>867</v>
      </c>
      <c r="Z8" s="35" t="s">
        <v>865</v>
      </c>
      <c r="AA8" s="35" t="s">
        <v>866</v>
      </c>
      <c r="AB8" s="35" t="s">
        <v>866</v>
      </c>
      <c r="AC8" s="35" t="s">
        <v>867</v>
      </c>
      <c r="AD8" s="35" t="s">
        <v>865</v>
      </c>
      <c r="AE8" s="35" t="s">
        <v>868</v>
      </c>
      <c r="AF8" s="35" t="s">
        <v>866</v>
      </c>
      <c r="AG8" s="35" t="s">
        <v>867</v>
      </c>
      <c r="AH8" s="35" t="s">
        <v>869</v>
      </c>
      <c r="AI8" s="35" t="s">
        <v>869</v>
      </c>
    </row>
    <row r="9" spans="1:35">
      <c r="A9" s="34" t="s">
        <v>284</v>
      </c>
      <c r="B9" s="34" t="s">
        <v>83</v>
      </c>
      <c r="C9" s="35">
        <v>52.393707954367819</v>
      </c>
      <c r="D9" s="35" t="s">
        <v>567</v>
      </c>
      <c r="E9" s="35" t="s">
        <v>867</v>
      </c>
      <c r="F9" s="35" t="s">
        <v>866</v>
      </c>
      <c r="G9" s="35" t="s">
        <v>866</v>
      </c>
      <c r="H9" s="35" t="s">
        <v>867</v>
      </c>
      <c r="I9" s="35" t="s">
        <v>867</v>
      </c>
      <c r="J9" s="35" t="s">
        <v>868</v>
      </c>
      <c r="K9" s="35" t="s">
        <v>865</v>
      </c>
      <c r="L9" s="35" t="s">
        <v>866</v>
      </c>
      <c r="M9" s="35" t="s">
        <v>867</v>
      </c>
      <c r="N9" s="35" t="s">
        <v>867</v>
      </c>
      <c r="O9" s="35" t="s">
        <v>868</v>
      </c>
      <c r="P9" s="35" t="s">
        <v>868</v>
      </c>
      <c r="Q9" s="35" t="s">
        <v>868</v>
      </c>
      <c r="R9" s="35" t="s">
        <v>867</v>
      </c>
      <c r="S9" s="35" t="s">
        <v>865</v>
      </c>
      <c r="T9" s="35" t="s">
        <v>866</v>
      </c>
      <c r="U9" s="35" t="s">
        <v>865</v>
      </c>
      <c r="V9" s="35" t="s">
        <v>866</v>
      </c>
      <c r="W9" s="35" t="s">
        <v>866</v>
      </c>
      <c r="X9" s="35" t="s">
        <v>867</v>
      </c>
      <c r="Y9" s="35" t="s">
        <v>866</v>
      </c>
      <c r="Z9" s="35" t="s">
        <v>867</v>
      </c>
      <c r="AA9" s="35" t="s">
        <v>868</v>
      </c>
      <c r="AB9" s="35" t="s">
        <v>869</v>
      </c>
      <c r="AC9" s="35" t="s">
        <v>868</v>
      </c>
      <c r="AD9" s="35" t="s">
        <v>867</v>
      </c>
      <c r="AE9" s="35" t="s">
        <v>867</v>
      </c>
      <c r="AF9" s="35" t="s">
        <v>866</v>
      </c>
      <c r="AG9" s="35" t="s">
        <v>867</v>
      </c>
      <c r="AH9" s="35" t="s">
        <v>869</v>
      </c>
      <c r="AI9" s="35" t="s">
        <v>869</v>
      </c>
    </row>
    <row r="10" spans="1:35">
      <c r="A10" s="34" t="s">
        <v>217</v>
      </c>
      <c r="B10" s="34" t="s">
        <v>84</v>
      </c>
      <c r="C10" s="35">
        <v>54.527359494457116</v>
      </c>
      <c r="D10" s="35" t="s">
        <v>567</v>
      </c>
      <c r="E10" s="35" t="s">
        <v>866</v>
      </c>
      <c r="F10" s="35" t="s">
        <v>867</v>
      </c>
      <c r="G10" s="35" t="s">
        <v>867</v>
      </c>
      <c r="H10" s="35" t="s">
        <v>866</v>
      </c>
      <c r="I10" s="35" t="s">
        <v>867</v>
      </c>
      <c r="J10" s="35" t="s">
        <v>868</v>
      </c>
      <c r="K10" s="35" t="s">
        <v>866</v>
      </c>
      <c r="L10" s="35" t="s">
        <v>866</v>
      </c>
      <c r="M10" s="35" t="s">
        <v>865</v>
      </c>
      <c r="N10" s="35" t="s">
        <v>867</v>
      </c>
      <c r="O10" s="35" t="s">
        <v>868</v>
      </c>
      <c r="P10" s="35" t="s">
        <v>866</v>
      </c>
      <c r="Q10" s="35" t="s">
        <v>869</v>
      </c>
      <c r="R10" s="35" t="s">
        <v>866</v>
      </c>
      <c r="S10" s="35" t="s">
        <v>865</v>
      </c>
      <c r="T10" s="35" t="s">
        <v>868</v>
      </c>
      <c r="U10" s="35" t="s">
        <v>866</v>
      </c>
      <c r="V10" s="35" t="s">
        <v>866</v>
      </c>
      <c r="W10" s="35" t="s">
        <v>868</v>
      </c>
      <c r="X10" s="35" t="s">
        <v>867</v>
      </c>
      <c r="Y10" s="35" t="s">
        <v>866</v>
      </c>
      <c r="Z10" s="35" t="s">
        <v>866</v>
      </c>
      <c r="AA10" s="35" t="s">
        <v>867</v>
      </c>
      <c r="AB10" s="35" t="s">
        <v>869</v>
      </c>
      <c r="AC10" s="35" t="s">
        <v>868</v>
      </c>
      <c r="AD10" s="35" t="s">
        <v>867</v>
      </c>
      <c r="AE10" s="35" t="s">
        <v>866</v>
      </c>
      <c r="AF10" s="35" t="s">
        <v>866</v>
      </c>
      <c r="AG10" s="35" t="s">
        <v>866</v>
      </c>
      <c r="AH10" s="35" t="s">
        <v>869</v>
      </c>
      <c r="AI10" s="35" t="s">
        <v>869</v>
      </c>
    </row>
    <row r="11" spans="1:35">
      <c r="A11" s="34" t="s">
        <v>254</v>
      </c>
      <c r="B11" s="34" t="s">
        <v>40</v>
      </c>
      <c r="C11" s="35">
        <v>62.659696003543473</v>
      </c>
      <c r="D11" s="35" t="s">
        <v>189</v>
      </c>
      <c r="E11" s="35" t="s">
        <v>866</v>
      </c>
      <c r="F11" s="35" t="s">
        <v>866</v>
      </c>
      <c r="G11" s="35" t="s">
        <v>865</v>
      </c>
      <c r="H11" s="35" t="s">
        <v>866</v>
      </c>
      <c r="I11" s="35" t="s">
        <v>866</v>
      </c>
      <c r="J11" s="35" t="s">
        <v>867</v>
      </c>
      <c r="K11" s="35" t="s">
        <v>865</v>
      </c>
      <c r="L11" s="35" t="s">
        <v>866</v>
      </c>
      <c r="M11" s="35" t="s">
        <v>865</v>
      </c>
      <c r="N11" s="35" t="s">
        <v>867</v>
      </c>
      <c r="O11" s="35" t="s">
        <v>867</v>
      </c>
      <c r="P11" s="35" t="s">
        <v>866</v>
      </c>
      <c r="Q11" s="35" t="s">
        <v>869</v>
      </c>
      <c r="R11" s="35" t="s">
        <v>866</v>
      </c>
      <c r="S11" s="35" t="s">
        <v>865</v>
      </c>
      <c r="T11" s="35" t="s">
        <v>866</v>
      </c>
      <c r="U11" s="35" t="s">
        <v>865</v>
      </c>
      <c r="V11" s="35" t="s">
        <v>865</v>
      </c>
      <c r="W11" s="35" t="s">
        <v>866</v>
      </c>
      <c r="X11" s="35" t="s">
        <v>867</v>
      </c>
      <c r="Y11" s="35" t="s">
        <v>865</v>
      </c>
      <c r="Z11" s="35" t="s">
        <v>866</v>
      </c>
      <c r="AA11" s="35" t="s">
        <v>866</v>
      </c>
      <c r="AB11" s="35" t="s">
        <v>865</v>
      </c>
      <c r="AC11" s="35" t="s">
        <v>868</v>
      </c>
      <c r="AD11" s="35" t="s">
        <v>865</v>
      </c>
      <c r="AE11" s="35" t="s">
        <v>866</v>
      </c>
      <c r="AF11" s="35" t="s">
        <v>866</v>
      </c>
      <c r="AG11" s="35" t="s">
        <v>865</v>
      </c>
      <c r="AH11" s="35" t="s">
        <v>869</v>
      </c>
      <c r="AI11" s="35" t="s">
        <v>869</v>
      </c>
    </row>
    <row r="12" spans="1:35">
      <c r="A12" s="34" t="s">
        <v>237</v>
      </c>
      <c r="B12" s="34" t="s">
        <v>23</v>
      </c>
      <c r="C12" s="35">
        <v>60.08498714523104</v>
      </c>
      <c r="D12" s="35" t="s">
        <v>189</v>
      </c>
      <c r="E12" s="35" t="s">
        <v>867</v>
      </c>
      <c r="F12" s="35" t="s">
        <v>865</v>
      </c>
      <c r="G12" s="35" t="s">
        <v>866</v>
      </c>
      <c r="H12" s="35" t="s">
        <v>866</v>
      </c>
      <c r="I12" s="35" t="s">
        <v>867</v>
      </c>
      <c r="J12" s="35" t="s">
        <v>867</v>
      </c>
      <c r="K12" s="35" t="s">
        <v>866</v>
      </c>
      <c r="L12" s="35" t="s">
        <v>865</v>
      </c>
      <c r="M12" s="35" t="s">
        <v>866</v>
      </c>
      <c r="N12" s="35" t="s">
        <v>867</v>
      </c>
      <c r="O12" s="35" t="s">
        <v>867</v>
      </c>
      <c r="P12" s="35" t="s">
        <v>868</v>
      </c>
      <c r="Q12" s="35" t="s">
        <v>867</v>
      </c>
      <c r="R12" s="35" t="s">
        <v>867</v>
      </c>
      <c r="S12" s="35" t="s">
        <v>865</v>
      </c>
      <c r="T12" s="35" t="s">
        <v>866</v>
      </c>
      <c r="U12" s="35" t="s">
        <v>866</v>
      </c>
      <c r="V12" s="35" t="s">
        <v>866</v>
      </c>
      <c r="W12" s="35" t="s">
        <v>866</v>
      </c>
      <c r="X12" s="35" t="s">
        <v>867</v>
      </c>
      <c r="Y12" s="35" t="s">
        <v>866</v>
      </c>
      <c r="Z12" s="35" t="s">
        <v>866</v>
      </c>
      <c r="AA12" s="35" t="s">
        <v>866</v>
      </c>
      <c r="AB12" s="35" t="s">
        <v>868</v>
      </c>
      <c r="AC12" s="35" t="s">
        <v>867</v>
      </c>
      <c r="AD12" s="35" t="s">
        <v>869</v>
      </c>
      <c r="AE12" s="35" t="s">
        <v>866</v>
      </c>
      <c r="AF12" s="35" t="s">
        <v>867</v>
      </c>
      <c r="AG12" s="35" t="s">
        <v>865</v>
      </c>
      <c r="AH12" s="35" t="s">
        <v>869</v>
      </c>
      <c r="AI12" s="35" t="s">
        <v>867</v>
      </c>
    </row>
    <row r="13" spans="1:35">
      <c r="A13" s="34" t="s">
        <v>277</v>
      </c>
      <c r="B13" s="34" t="s">
        <v>65</v>
      </c>
      <c r="C13" s="35">
        <v>63.840138096283091</v>
      </c>
      <c r="D13" s="35" t="s">
        <v>189</v>
      </c>
      <c r="E13" s="35" t="s">
        <v>865</v>
      </c>
      <c r="F13" s="35" t="s">
        <v>866</v>
      </c>
      <c r="G13" s="35" t="s">
        <v>867</v>
      </c>
      <c r="H13" s="35" t="s">
        <v>866</v>
      </c>
      <c r="I13" s="35" t="s">
        <v>866</v>
      </c>
      <c r="J13" s="35" t="s">
        <v>866</v>
      </c>
      <c r="K13" s="35" t="s">
        <v>866</v>
      </c>
      <c r="L13" s="35" t="s">
        <v>865</v>
      </c>
      <c r="M13" s="35" t="s">
        <v>865</v>
      </c>
      <c r="N13" s="35" t="s">
        <v>865</v>
      </c>
      <c r="O13" s="35" t="s">
        <v>866</v>
      </c>
      <c r="P13" s="35" t="s">
        <v>866</v>
      </c>
      <c r="Q13" s="35" t="s">
        <v>867</v>
      </c>
      <c r="R13" s="35" t="s">
        <v>869</v>
      </c>
      <c r="S13" s="35" t="s">
        <v>865</v>
      </c>
      <c r="T13" s="35" t="s">
        <v>865</v>
      </c>
      <c r="U13" s="35" t="s">
        <v>868</v>
      </c>
      <c r="V13" s="35" t="s">
        <v>866</v>
      </c>
      <c r="W13" s="35" t="s">
        <v>865</v>
      </c>
      <c r="X13" s="35" t="s">
        <v>867</v>
      </c>
      <c r="Y13" s="35" t="s">
        <v>866</v>
      </c>
      <c r="Z13" s="35" t="s">
        <v>866</v>
      </c>
      <c r="AA13" s="35" t="s">
        <v>866</v>
      </c>
      <c r="AB13" s="35" t="s">
        <v>869</v>
      </c>
      <c r="AC13" s="35" t="s">
        <v>867</v>
      </c>
      <c r="AD13" s="35" t="s">
        <v>867</v>
      </c>
      <c r="AE13" s="35" t="s">
        <v>866</v>
      </c>
      <c r="AF13" s="35" t="s">
        <v>865</v>
      </c>
      <c r="AG13" s="35" t="s">
        <v>865</v>
      </c>
      <c r="AH13" s="35" t="s">
        <v>868</v>
      </c>
      <c r="AI13" s="35" t="s">
        <v>867</v>
      </c>
    </row>
    <row r="14" spans="1:35">
      <c r="A14" s="34" t="s">
        <v>215</v>
      </c>
      <c r="B14" s="34" t="s">
        <v>3</v>
      </c>
      <c r="C14" s="35">
        <v>51.233112593955219</v>
      </c>
      <c r="D14" s="35" t="s">
        <v>567</v>
      </c>
      <c r="E14" s="35" t="s">
        <v>867</v>
      </c>
      <c r="F14" s="35" t="s">
        <v>867</v>
      </c>
      <c r="G14" s="35" t="s">
        <v>867</v>
      </c>
      <c r="H14" s="35" t="s">
        <v>867</v>
      </c>
      <c r="I14" s="35" t="s">
        <v>867</v>
      </c>
      <c r="J14" s="35" t="s">
        <v>867</v>
      </c>
      <c r="K14" s="35" t="s">
        <v>865</v>
      </c>
      <c r="L14" s="35" t="s">
        <v>866</v>
      </c>
      <c r="M14" s="35" t="s">
        <v>867</v>
      </c>
      <c r="N14" s="35" t="s">
        <v>868</v>
      </c>
      <c r="O14" s="35" t="s">
        <v>868</v>
      </c>
      <c r="P14" s="35" t="s">
        <v>868</v>
      </c>
      <c r="Q14" s="35" t="s">
        <v>868</v>
      </c>
      <c r="R14" s="35" t="s">
        <v>866</v>
      </c>
      <c r="S14" s="35" t="s">
        <v>865</v>
      </c>
      <c r="T14" s="35" t="s">
        <v>868</v>
      </c>
      <c r="U14" s="35" t="s">
        <v>867</v>
      </c>
      <c r="V14" s="35" t="s">
        <v>866</v>
      </c>
      <c r="W14" s="35" t="s">
        <v>868</v>
      </c>
      <c r="X14" s="35" t="s">
        <v>867</v>
      </c>
      <c r="Y14" s="35" t="s">
        <v>866</v>
      </c>
      <c r="Z14" s="35" t="s">
        <v>867</v>
      </c>
      <c r="AA14" s="35" t="s">
        <v>867</v>
      </c>
      <c r="AB14" s="35" t="s">
        <v>869</v>
      </c>
      <c r="AC14" s="35" t="s">
        <v>869</v>
      </c>
      <c r="AD14" s="35" t="s">
        <v>869</v>
      </c>
      <c r="AE14" s="35" t="s">
        <v>866</v>
      </c>
      <c r="AF14" s="35" t="s">
        <v>865</v>
      </c>
      <c r="AG14" s="35" t="s">
        <v>866</v>
      </c>
      <c r="AH14" s="35" t="s">
        <v>869</v>
      </c>
      <c r="AI14" s="35" t="s">
        <v>868</v>
      </c>
    </row>
    <row r="15" spans="1:35">
      <c r="A15" s="34" t="s">
        <v>291</v>
      </c>
      <c r="B15" s="34" t="s">
        <v>85</v>
      </c>
      <c r="C15" s="35">
        <v>61.103503010176077</v>
      </c>
      <c r="D15" s="35" t="s">
        <v>189</v>
      </c>
      <c r="E15" s="35" t="s">
        <v>866</v>
      </c>
      <c r="F15" s="35" t="s">
        <v>866</v>
      </c>
      <c r="G15" s="35" t="s">
        <v>865</v>
      </c>
      <c r="H15" s="35" t="s">
        <v>866</v>
      </c>
      <c r="I15" s="35" t="s">
        <v>866</v>
      </c>
      <c r="J15" s="35" t="s">
        <v>867</v>
      </c>
      <c r="K15" s="35" t="s">
        <v>865</v>
      </c>
      <c r="L15" s="35" t="s">
        <v>867</v>
      </c>
      <c r="M15" s="35" t="s">
        <v>866</v>
      </c>
      <c r="N15" s="35" t="s">
        <v>865</v>
      </c>
      <c r="O15" s="35" t="s">
        <v>868</v>
      </c>
      <c r="P15" s="35" t="s">
        <v>868</v>
      </c>
      <c r="Q15" s="35" t="s">
        <v>869</v>
      </c>
      <c r="R15" s="35" t="s">
        <v>866</v>
      </c>
      <c r="S15" s="35" t="s">
        <v>865</v>
      </c>
      <c r="T15" s="35" t="s">
        <v>866</v>
      </c>
      <c r="U15" s="35" t="s">
        <v>866</v>
      </c>
      <c r="V15" s="35" t="s">
        <v>865</v>
      </c>
      <c r="W15" s="35" t="s">
        <v>866</v>
      </c>
      <c r="X15" s="35" t="s">
        <v>866</v>
      </c>
      <c r="Y15" s="35" t="s">
        <v>866</v>
      </c>
      <c r="Z15" s="35" t="s">
        <v>866</v>
      </c>
      <c r="AA15" s="35" t="s">
        <v>867</v>
      </c>
      <c r="AB15" s="35" t="s">
        <v>869</v>
      </c>
      <c r="AC15" s="35" t="s">
        <v>866</v>
      </c>
      <c r="AD15" s="35" t="s">
        <v>868</v>
      </c>
      <c r="AE15" s="35" t="s">
        <v>866</v>
      </c>
      <c r="AF15" s="35" t="s">
        <v>866</v>
      </c>
      <c r="AG15" s="35" t="s">
        <v>865</v>
      </c>
      <c r="AH15" s="35" t="s">
        <v>867</v>
      </c>
      <c r="AI15" s="35" t="s">
        <v>868</v>
      </c>
    </row>
    <row r="16" spans="1:35">
      <c r="A16" s="34" t="s">
        <v>213</v>
      </c>
      <c r="B16" s="34" t="s">
        <v>1</v>
      </c>
      <c r="C16" s="35">
        <v>47.669197721026066</v>
      </c>
      <c r="D16" s="35" t="s">
        <v>568</v>
      </c>
      <c r="E16" s="35" t="s">
        <v>867</v>
      </c>
      <c r="F16" s="35" t="s">
        <v>868</v>
      </c>
      <c r="G16" s="35" t="s">
        <v>867</v>
      </c>
      <c r="H16" s="35" t="s">
        <v>867</v>
      </c>
      <c r="I16" s="35" t="s">
        <v>867</v>
      </c>
      <c r="J16" s="35" t="s">
        <v>869</v>
      </c>
      <c r="K16" s="35" t="s">
        <v>865</v>
      </c>
      <c r="L16" s="35" t="s">
        <v>867</v>
      </c>
      <c r="M16" s="35" t="s">
        <v>868</v>
      </c>
      <c r="N16" s="35" t="s">
        <v>867</v>
      </c>
      <c r="O16" s="35" t="s">
        <v>868</v>
      </c>
      <c r="P16" s="35" t="s">
        <v>866</v>
      </c>
      <c r="Q16" s="35" t="s">
        <v>869</v>
      </c>
      <c r="R16" s="35" t="s">
        <v>866</v>
      </c>
      <c r="S16" s="35" t="s">
        <v>865</v>
      </c>
      <c r="T16" s="35" t="s">
        <v>869</v>
      </c>
      <c r="U16" s="35" t="s">
        <v>868</v>
      </c>
      <c r="V16" s="35" t="s">
        <v>866</v>
      </c>
      <c r="W16" s="35" t="s">
        <v>867</v>
      </c>
      <c r="X16" s="35" t="s">
        <v>867</v>
      </c>
      <c r="Y16" s="35" t="s">
        <v>866</v>
      </c>
      <c r="Z16" s="35" t="s">
        <v>867</v>
      </c>
      <c r="AA16" s="35" t="s">
        <v>867</v>
      </c>
      <c r="AB16" s="35" t="s">
        <v>868</v>
      </c>
      <c r="AC16" s="35" t="s">
        <v>868</v>
      </c>
      <c r="AD16" s="35" t="s">
        <v>865</v>
      </c>
      <c r="AE16" s="35" t="s">
        <v>867</v>
      </c>
      <c r="AF16" s="35" t="s">
        <v>866</v>
      </c>
      <c r="AG16" s="35" t="s">
        <v>868</v>
      </c>
      <c r="AH16" s="35" t="s">
        <v>869</v>
      </c>
      <c r="AI16" s="35" t="s">
        <v>869</v>
      </c>
    </row>
    <row r="17" spans="1:35">
      <c r="A17" s="34" t="s">
        <v>285</v>
      </c>
      <c r="B17" s="34" t="s">
        <v>86</v>
      </c>
      <c r="C17" s="35">
        <v>61.486402131156602</v>
      </c>
      <c r="D17" s="35" t="s">
        <v>189</v>
      </c>
      <c r="E17" s="35" t="s">
        <v>867</v>
      </c>
      <c r="F17" s="35" t="s">
        <v>865</v>
      </c>
      <c r="G17" s="35" t="s">
        <v>866</v>
      </c>
      <c r="H17" s="35" t="s">
        <v>866</v>
      </c>
      <c r="I17" s="35" t="s">
        <v>866</v>
      </c>
      <c r="J17" s="35" t="s">
        <v>867</v>
      </c>
      <c r="K17" s="35" t="s">
        <v>866</v>
      </c>
      <c r="L17" s="35" t="s">
        <v>866</v>
      </c>
      <c r="M17" s="35" t="s">
        <v>867</v>
      </c>
      <c r="N17" s="35" t="s">
        <v>867</v>
      </c>
      <c r="O17" s="35" t="s">
        <v>868</v>
      </c>
      <c r="P17" s="35" t="s">
        <v>868</v>
      </c>
      <c r="Q17" s="35" t="s">
        <v>865</v>
      </c>
      <c r="R17" s="35" t="s">
        <v>867</v>
      </c>
      <c r="S17" s="35" t="s">
        <v>865</v>
      </c>
      <c r="T17" s="35" t="s">
        <v>867</v>
      </c>
      <c r="U17" s="35" t="s">
        <v>866</v>
      </c>
      <c r="V17" s="35" t="s">
        <v>866</v>
      </c>
      <c r="W17" s="35" t="s">
        <v>866</v>
      </c>
      <c r="X17" s="35" t="s">
        <v>867</v>
      </c>
      <c r="Y17" s="35" t="s">
        <v>866</v>
      </c>
      <c r="Z17" s="35" t="s">
        <v>866</v>
      </c>
      <c r="AA17" s="35" t="s">
        <v>865</v>
      </c>
      <c r="AB17" s="35" t="s">
        <v>868</v>
      </c>
      <c r="AC17" s="35" t="s">
        <v>867</v>
      </c>
      <c r="AD17" s="35" t="s">
        <v>869</v>
      </c>
      <c r="AE17" s="35" t="s">
        <v>866</v>
      </c>
      <c r="AF17" s="35" t="s">
        <v>866</v>
      </c>
      <c r="AG17" s="35" t="s">
        <v>865</v>
      </c>
      <c r="AH17" s="35" t="s">
        <v>868</v>
      </c>
      <c r="AI17" s="35" t="s">
        <v>868</v>
      </c>
    </row>
    <row r="18" spans="1:35">
      <c r="A18" s="34" t="s">
        <v>255</v>
      </c>
      <c r="B18" s="34" t="s">
        <v>41</v>
      </c>
      <c r="C18" s="35">
        <v>66.5375161674841</v>
      </c>
      <c r="D18" s="35" t="s">
        <v>566</v>
      </c>
      <c r="E18" s="35" t="s">
        <v>865</v>
      </c>
      <c r="F18" s="35" t="s">
        <v>865</v>
      </c>
      <c r="G18" s="35" t="s">
        <v>866</v>
      </c>
      <c r="H18" s="35" t="s">
        <v>866</v>
      </c>
      <c r="I18" s="35" t="s">
        <v>865</v>
      </c>
      <c r="J18" s="35" t="s">
        <v>866</v>
      </c>
      <c r="K18" s="35" t="s">
        <v>866</v>
      </c>
      <c r="L18" s="35" t="s">
        <v>865</v>
      </c>
      <c r="M18" s="35" t="s">
        <v>865</v>
      </c>
      <c r="N18" s="35" t="s">
        <v>867</v>
      </c>
      <c r="O18" s="35" t="s">
        <v>867</v>
      </c>
      <c r="P18" s="35" t="s">
        <v>866</v>
      </c>
      <c r="Q18" s="35" t="s">
        <v>868</v>
      </c>
      <c r="R18" s="35" t="s">
        <v>866</v>
      </c>
      <c r="S18" s="35" t="s">
        <v>865</v>
      </c>
      <c r="T18" s="35" t="s">
        <v>866</v>
      </c>
      <c r="U18" s="35" t="s">
        <v>866</v>
      </c>
      <c r="V18" s="35" t="s">
        <v>867</v>
      </c>
      <c r="W18" s="35" t="s">
        <v>867</v>
      </c>
      <c r="X18" s="35" t="s">
        <v>867</v>
      </c>
      <c r="Y18" s="35" t="s">
        <v>865</v>
      </c>
      <c r="Z18" s="35" t="s">
        <v>866</v>
      </c>
      <c r="AA18" s="35" t="s">
        <v>865</v>
      </c>
      <c r="AB18" s="35" t="s">
        <v>869</v>
      </c>
      <c r="AC18" s="35" t="s">
        <v>865</v>
      </c>
      <c r="AD18" s="35" t="s">
        <v>867</v>
      </c>
      <c r="AE18" s="35" t="s">
        <v>865</v>
      </c>
      <c r="AF18" s="35" t="s">
        <v>865</v>
      </c>
      <c r="AG18" s="35" t="s">
        <v>865</v>
      </c>
      <c r="AH18" s="35" t="s">
        <v>867</v>
      </c>
      <c r="AI18" s="35" t="s">
        <v>868</v>
      </c>
    </row>
    <row r="19" spans="1:35">
      <c r="A19" s="34" t="s">
        <v>252</v>
      </c>
      <c r="B19" s="34" t="s">
        <v>38</v>
      </c>
      <c r="C19" s="35">
        <v>72.095361951680474</v>
      </c>
      <c r="D19" s="35" t="s">
        <v>566</v>
      </c>
      <c r="E19" s="35" t="s">
        <v>866</v>
      </c>
      <c r="F19" s="35" t="s">
        <v>865</v>
      </c>
      <c r="G19" s="35" t="s">
        <v>865</v>
      </c>
      <c r="H19" s="35" t="s">
        <v>865</v>
      </c>
      <c r="I19" s="35" t="s">
        <v>865</v>
      </c>
      <c r="J19" s="35" t="s">
        <v>866</v>
      </c>
      <c r="K19" s="35" t="s">
        <v>867</v>
      </c>
      <c r="L19" s="35" t="s">
        <v>866</v>
      </c>
      <c r="M19" s="35" t="s">
        <v>866</v>
      </c>
      <c r="N19" s="35" t="s">
        <v>865</v>
      </c>
      <c r="O19" s="35" t="s">
        <v>867</v>
      </c>
      <c r="P19" s="35" t="s">
        <v>866</v>
      </c>
      <c r="Q19" s="35" t="s">
        <v>866</v>
      </c>
      <c r="R19" s="35" t="s">
        <v>867</v>
      </c>
      <c r="S19" s="35" t="s">
        <v>865</v>
      </c>
      <c r="T19" s="35" t="s">
        <v>866</v>
      </c>
      <c r="U19" s="35" t="s">
        <v>866</v>
      </c>
      <c r="V19" s="35" t="s">
        <v>867</v>
      </c>
      <c r="W19" s="35" t="s">
        <v>865</v>
      </c>
      <c r="X19" s="35" t="s">
        <v>867</v>
      </c>
      <c r="Y19" s="35" t="s">
        <v>865</v>
      </c>
      <c r="Z19" s="35" t="s">
        <v>865</v>
      </c>
      <c r="AA19" s="35" t="s">
        <v>865</v>
      </c>
      <c r="AB19" s="35" t="s">
        <v>869</v>
      </c>
      <c r="AC19" s="35" t="s">
        <v>865</v>
      </c>
      <c r="AD19" s="35" t="s">
        <v>868</v>
      </c>
      <c r="AE19" s="35" t="s">
        <v>865</v>
      </c>
      <c r="AF19" s="35" t="s">
        <v>865</v>
      </c>
      <c r="AG19" s="35" t="s">
        <v>865</v>
      </c>
      <c r="AH19" s="35" t="s">
        <v>865</v>
      </c>
      <c r="AI19" s="35" t="s">
        <v>868</v>
      </c>
    </row>
    <row r="20" spans="1:35">
      <c r="A20" s="34" t="s">
        <v>288</v>
      </c>
      <c r="B20" s="34" t="s">
        <v>76</v>
      </c>
      <c r="C20" s="35">
        <v>48.641338125347254</v>
      </c>
      <c r="D20" s="35" t="s">
        <v>568</v>
      </c>
      <c r="E20" s="35" t="s">
        <v>867</v>
      </c>
      <c r="F20" s="35" t="s">
        <v>866</v>
      </c>
      <c r="G20" s="35" t="s">
        <v>869</v>
      </c>
      <c r="H20" s="35" t="s">
        <v>867</v>
      </c>
      <c r="I20" s="35" t="s">
        <v>868</v>
      </c>
      <c r="J20" s="35" t="s">
        <v>869</v>
      </c>
      <c r="K20" s="35" t="s">
        <v>865</v>
      </c>
      <c r="L20" s="35" t="s">
        <v>869</v>
      </c>
      <c r="M20" s="35" t="s">
        <v>867</v>
      </c>
      <c r="N20" s="35" t="s">
        <v>868</v>
      </c>
      <c r="O20" s="35" t="s">
        <v>867</v>
      </c>
      <c r="P20" s="35" t="s">
        <v>865</v>
      </c>
      <c r="Q20" s="35" t="s">
        <v>869</v>
      </c>
      <c r="R20" s="35" t="s">
        <v>866</v>
      </c>
      <c r="S20" s="35" t="s">
        <v>866</v>
      </c>
      <c r="T20" s="35" t="s">
        <v>865</v>
      </c>
      <c r="U20" s="35" t="s">
        <v>868</v>
      </c>
      <c r="V20" s="35" t="s">
        <v>866</v>
      </c>
      <c r="W20" s="35" t="s">
        <v>868</v>
      </c>
      <c r="X20" s="35" t="s">
        <v>869</v>
      </c>
      <c r="Y20" s="35" t="s">
        <v>867</v>
      </c>
      <c r="Z20" s="35" t="s">
        <v>867</v>
      </c>
      <c r="AA20" s="35" t="s">
        <v>868</v>
      </c>
      <c r="AB20" s="35" t="s">
        <v>868</v>
      </c>
      <c r="AC20" s="35" t="s">
        <v>869</v>
      </c>
      <c r="AD20" s="35" t="s">
        <v>866</v>
      </c>
      <c r="AE20" s="35" t="s">
        <v>869</v>
      </c>
      <c r="AF20" s="35" t="s">
        <v>865</v>
      </c>
      <c r="AG20" s="35" t="s">
        <v>869</v>
      </c>
      <c r="AH20" s="35" t="s">
        <v>869</v>
      </c>
      <c r="AI20" s="35" t="s">
        <v>869</v>
      </c>
    </row>
    <row r="21" spans="1:35">
      <c r="A21" s="34" t="s">
        <v>231</v>
      </c>
      <c r="B21" s="34" t="s">
        <v>17</v>
      </c>
      <c r="C21" s="35">
        <v>53.480432302378944</v>
      </c>
      <c r="D21" s="35" t="s">
        <v>567</v>
      </c>
      <c r="E21" s="35" t="s">
        <v>866</v>
      </c>
      <c r="F21" s="35" t="s">
        <v>867</v>
      </c>
      <c r="G21" s="35" t="s">
        <v>866</v>
      </c>
      <c r="H21" s="35" t="s">
        <v>866</v>
      </c>
      <c r="I21" s="35" t="s">
        <v>867</v>
      </c>
      <c r="J21" s="35" t="s">
        <v>869</v>
      </c>
      <c r="K21" s="35" t="s">
        <v>865</v>
      </c>
      <c r="L21" s="35" t="s">
        <v>866</v>
      </c>
      <c r="M21" s="35" t="s">
        <v>866</v>
      </c>
      <c r="N21" s="35" t="s">
        <v>868</v>
      </c>
      <c r="O21" s="35" t="s">
        <v>867</v>
      </c>
      <c r="P21" s="35" t="s">
        <v>866</v>
      </c>
      <c r="Q21" s="35" t="s">
        <v>869</v>
      </c>
      <c r="R21" s="35" t="s">
        <v>866</v>
      </c>
      <c r="S21" s="35" t="s">
        <v>866</v>
      </c>
      <c r="T21" s="35" t="s">
        <v>867</v>
      </c>
      <c r="U21" s="35" t="s">
        <v>865</v>
      </c>
      <c r="V21" s="35" t="s">
        <v>866</v>
      </c>
      <c r="W21" s="35" t="s">
        <v>868</v>
      </c>
      <c r="X21" s="35" t="s">
        <v>866</v>
      </c>
      <c r="Y21" s="35" t="s">
        <v>866</v>
      </c>
      <c r="Z21" s="35" t="s">
        <v>866</v>
      </c>
      <c r="AA21" s="35" t="s">
        <v>867</v>
      </c>
      <c r="AB21" s="35" t="s">
        <v>866</v>
      </c>
      <c r="AC21" s="35" t="s">
        <v>867</v>
      </c>
      <c r="AD21" s="35" t="s">
        <v>867</v>
      </c>
      <c r="AE21" s="35" t="s">
        <v>866</v>
      </c>
      <c r="AF21" s="35" t="s">
        <v>869</v>
      </c>
      <c r="AG21" s="35" t="s">
        <v>868</v>
      </c>
      <c r="AH21" s="35" t="s">
        <v>869</v>
      </c>
      <c r="AI21" s="35" t="s">
        <v>869</v>
      </c>
    </row>
    <row r="22" spans="1:35">
      <c r="A22" s="34" t="s">
        <v>229</v>
      </c>
      <c r="B22" s="34" t="s">
        <v>15</v>
      </c>
      <c r="C22" s="35">
        <v>65.845677190957034</v>
      </c>
      <c r="D22" s="35" t="s">
        <v>566</v>
      </c>
      <c r="E22" s="35" t="s">
        <v>866</v>
      </c>
      <c r="F22" s="35" t="s">
        <v>865</v>
      </c>
      <c r="G22" s="35" t="s">
        <v>866</v>
      </c>
      <c r="H22" s="35" t="s">
        <v>865</v>
      </c>
      <c r="I22" s="35" t="s">
        <v>866</v>
      </c>
      <c r="J22" s="35" t="s">
        <v>866</v>
      </c>
      <c r="K22" s="35" t="s">
        <v>866</v>
      </c>
      <c r="L22" s="35" t="s">
        <v>866</v>
      </c>
      <c r="M22" s="35" t="s">
        <v>866</v>
      </c>
      <c r="N22" s="35" t="s">
        <v>866</v>
      </c>
      <c r="O22" s="35" t="s">
        <v>866</v>
      </c>
      <c r="P22" s="35" t="s">
        <v>866</v>
      </c>
      <c r="Q22" s="35" t="s">
        <v>865</v>
      </c>
      <c r="R22" s="35" t="s">
        <v>867</v>
      </c>
      <c r="S22" s="35" t="s">
        <v>865</v>
      </c>
      <c r="T22" s="35" t="s">
        <v>866</v>
      </c>
      <c r="U22" s="35" t="s">
        <v>867</v>
      </c>
      <c r="V22" s="35" t="s">
        <v>866</v>
      </c>
      <c r="W22" s="35" t="s">
        <v>866</v>
      </c>
      <c r="X22" s="35" t="s">
        <v>867</v>
      </c>
      <c r="Y22" s="35" t="s">
        <v>866</v>
      </c>
      <c r="Z22" s="35" t="s">
        <v>865</v>
      </c>
      <c r="AA22" s="35" t="s">
        <v>866</v>
      </c>
      <c r="AB22" s="35" t="s">
        <v>868</v>
      </c>
      <c r="AC22" s="35" t="s">
        <v>866</v>
      </c>
      <c r="AD22" s="35" t="s">
        <v>868</v>
      </c>
      <c r="AE22" s="35" t="s">
        <v>866</v>
      </c>
      <c r="AF22" s="35" t="s">
        <v>867</v>
      </c>
      <c r="AG22" s="35" t="s">
        <v>865</v>
      </c>
      <c r="AH22" s="35" t="s">
        <v>867</v>
      </c>
      <c r="AI22" s="35" t="s">
        <v>868</v>
      </c>
    </row>
    <row r="23" spans="1:35">
      <c r="A23" s="34" t="s">
        <v>265</v>
      </c>
      <c r="B23" s="34" t="s">
        <v>87</v>
      </c>
      <c r="C23" s="35">
        <v>61.199222767850159</v>
      </c>
      <c r="D23" s="35" t="s">
        <v>189</v>
      </c>
      <c r="E23" s="35" t="s">
        <v>866</v>
      </c>
      <c r="F23" s="35" t="s">
        <v>866</v>
      </c>
      <c r="G23" s="35" t="s">
        <v>867</v>
      </c>
      <c r="H23" s="35" t="s">
        <v>866</v>
      </c>
      <c r="I23" s="35" t="s">
        <v>866</v>
      </c>
      <c r="J23" s="35" t="s">
        <v>866</v>
      </c>
      <c r="K23" s="35" t="s">
        <v>866</v>
      </c>
      <c r="L23" s="35" t="s">
        <v>866</v>
      </c>
      <c r="M23" s="35" t="s">
        <v>865</v>
      </c>
      <c r="N23" s="35" t="s">
        <v>866</v>
      </c>
      <c r="O23" s="35" t="s">
        <v>868</v>
      </c>
      <c r="P23" s="35" t="s">
        <v>867</v>
      </c>
      <c r="Q23" s="35" t="s">
        <v>868</v>
      </c>
      <c r="R23" s="35" t="s">
        <v>867</v>
      </c>
      <c r="S23" s="35" t="s">
        <v>865</v>
      </c>
      <c r="T23" s="35" t="s">
        <v>866</v>
      </c>
      <c r="U23" s="35" t="s">
        <v>866</v>
      </c>
      <c r="V23" s="35" t="s">
        <v>865</v>
      </c>
      <c r="W23" s="35" t="s">
        <v>868</v>
      </c>
      <c r="X23" s="35" t="s">
        <v>867</v>
      </c>
      <c r="Y23" s="35" t="s">
        <v>866</v>
      </c>
      <c r="Z23" s="35" t="s">
        <v>866</v>
      </c>
      <c r="AA23" s="35" t="s">
        <v>867</v>
      </c>
      <c r="AB23" s="35" t="s">
        <v>865</v>
      </c>
      <c r="AC23" s="35" t="s">
        <v>868</v>
      </c>
      <c r="AD23" s="35" t="s">
        <v>865</v>
      </c>
      <c r="AE23" s="35" t="s">
        <v>867</v>
      </c>
      <c r="AF23" s="35" t="s">
        <v>866</v>
      </c>
      <c r="AG23" s="35" t="s">
        <v>865</v>
      </c>
      <c r="AH23" s="35" t="s">
        <v>865</v>
      </c>
      <c r="AI23" s="35" t="s">
        <v>868</v>
      </c>
    </row>
    <row r="24" spans="1:35">
      <c r="A24" s="34" t="s">
        <v>247</v>
      </c>
      <c r="B24" s="34" t="s">
        <v>103</v>
      </c>
      <c r="C24" s="35">
        <v>47.01258145094414</v>
      </c>
      <c r="D24" s="35" t="s">
        <v>568</v>
      </c>
      <c r="E24" s="35" t="s">
        <v>869</v>
      </c>
      <c r="F24" s="35" t="s">
        <v>866</v>
      </c>
      <c r="G24" s="35" t="s">
        <v>867</v>
      </c>
      <c r="H24" s="35" t="s">
        <v>868</v>
      </c>
      <c r="I24" s="35" t="s">
        <v>866</v>
      </c>
      <c r="J24" s="35" t="s">
        <v>869</v>
      </c>
      <c r="K24" s="35" t="s">
        <v>865</v>
      </c>
      <c r="L24" s="35" t="s">
        <v>869</v>
      </c>
      <c r="M24" s="35" t="s">
        <v>868</v>
      </c>
      <c r="N24" s="35" t="s">
        <v>869</v>
      </c>
      <c r="O24" s="35" t="s">
        <v>868</v>
      </c>
      <c r="P24" s="35" t="s">
        <v>869</v>
      </c>
      <c r="Q24" s="35" t="s">
        <v>868</v>
      </c>
      <c r="R24" s="35" t="s">
        <v>866</v>
      </c>
      <c r="S24" s="35" t="s">
        <v>865</v>
      </c>
      <c r="T24" s="35" t="s">
        <v>866</v>
      </c>
      <c r="U24" s="35" t="s">
        <v>865</v>
      </c>
      <c r="V24" s="35" t="s">
        <v>868</v>
      </c>
      <c r="W24" s="35" t="s">
        <v>867</v>
      </c>
      <c r="X24" s="35" t="s">
        <v>867</v>
      </c>
      <c r="Y24" s="35" t="s">
        <v>866</v>
      </c>
      <c r="Z24" s="35" t="s">
        <v>868</v>
      </c>
      <c r="AA24" s="35" t="s">
        <v>868</v>
      </c>
      <c r="AB24" s="35" t="s">
        <v>865</v>
      </c>
      <c r="AC24" s="35" t="s">
        <v>868</v>
      </c>
      <c r="AD24" s="35" t="s">
        <v>867</v>
      </c>
      <c r="AE24" s="35" t="s">
        <v>867</v>
      </c>
      <c r="AF24" s="35" t="s">
        <v>865</v>
      </c>
      <c r="AG24" s="35" t="s">
        <v>869</v>
      </c>
      <c r="AH24" s="35" t="s">
        <v>869</v>
      </c>
      <c r="AI24" s="35" t="s">
        <v>869</v>
      </c>
    </row>
    <row r="25" spans="1:35">
      <c r="A25" s="34" t="s">
        <v>293</v>
      </c>
      <c r="B25" s="34" t="s">
        <v>2</v>
      </c>
      <c r="C25" s="35">
        <v>67.355871080663348</v>
      </c>
      <c r="D25" s="35" t="s">
        <v>566</v>
      </c>
      <c r="E25" s="35" t="s">
        <v>865</v>
      </c>
      <c r="F25" s="35" t="s">
        <v>865</v>
      </c>
      <c r="G25" s="35" t="s">
        <v>865</v>
      </c>
      <c r="H25" s="35" t="s">
        <v>867</v>
      </c>
      <c r="I25" s="35" t="s">
        <v>867</v>
      </c>
      <c r="J25" s="35" t="s">
        <v>865</v>
      </c>
      <c r="K25" s="35" t="s">
        <v>867</v>
      </c>
      <c r="L25" s="35" t="s">
        <v>866</v>
      </c>
      <c r="M25" s="35" t="s">
        <v>865</v>
      </c>
      <c r="N25" s="35" t="s">
        <v>866</v>
      </c>
      <c r="O25" s="35" t="s">
        <v>867</v>
      </c>
      <c r="P25" s="35" t="s">
        <v>865</v>
      </c>
      <c r="Q25" s="35" t="s">
        <v>865</v>
      </c>
      <c r="R25" s="35" t="s">
        <v>868</v>
      </c>
      <c r="S25" s="35" t="s">
        <v>865</v>
      </c>
      <c r="T25" s="35" t="s">
        <v>866</v>
      </c>
      <c r="U25" s="35" t="s">
        <v>866</v>
      </c>
      <c r="V25" s="35" t="s">
        <v>865</v>
      </c>
      <c r="W25" s="35" t="s">
        <v>865</v>
      </c>
      <c r="X25" s="35" t="s">
        <v>867</v>
      </c>
      <c r="Y25" s="35" t="s">
        <v>866</v>
      </c>
      <c r="Z25" s="35" t="s">
        <v>867</v>
      </c>
      <c r="AA25" s="35" t="s">
        <v>868</v>
      </c>
      <c r="AB25" s="35" t="s">
        <v>866</v>
      </c>
      <c r="AC25" s="35" t="s">
        <v>868</v>
      </c>
      <c r="AD25" s="35" t="s">
        <v>868</v>
      </c>
      <c r="AE25" s="35" t="s">
        <v>866</v>
      </c>
      <c r="AF25" s="35" t="s">
        <v>865</v>
      </c>
      <c r="AG25" s="35" t="s">
        <v>865</v>
      </c>
      <c r="AH25" s="35" t="s">
        <v>865</v>
      </c>
      <c r="AI25" s="35" t="s">
        <v>865</v>
      </c>
    </row>
    <row r="26" spans="1:35">
      <c r="A26" s="34" t="s">
        <v>276</v>
      </c>
      <c r="B26" s="34" t="s">
        <v>88</v>
      </c>
      <c r="C26" s="35">
        <v>61.223720183923838</v>
      </c>
      <c r="D26" s="35" t="s">
        <v>189</v>
      </c>
      <c r="E26" s="35" t="s">
        <v>866</v>
      </c>
      <c r="F26" s="35" t="s">
        <v>866</v>
      </c>
      <c r="G26" s="35" t="s">
        <v>866</v>
      </c>
      <c r="H26" s="35" t="s">
        <v>866</v>
      </c>
      <c r="I26" s="35" t="s">
        <v>866</v>
      </c>
      <c r="J26" s="35" t="s">
        <v>867</v>
      </c>
      <c r="K26" s="35" t="s">
        <v>866</v>
      </c>
      <c r="L26" s="35" t="s">
        <v>866</v>
      </c>
      <c r="M26" s="35" t="s">
        <v>865</v>
      </c>
      <c r="N26" s="35" t="s">
        <v>867</v>
      </c>
      <c r="O26" s="35" t="s">
        <v>868</v>
      </c>
      <c r="P26" s="35" t="s">
        <v>865</v>
      </c>
      <c r="Q26" s="35" t="s">
        <v>869</v>
      </c>
      <c r="R26" s="35" t="s">
        <v>866</v>
      </c>
      <c r="S26" s="35" t="s">
        <v>865</v>
      </c>
      <c r="T26" s="35" t="s">
        <v>866</v>
      </c>
      <c r="U26" s="35" t="s">
        <v>866</v>
      </c>
      <c r="V26" s="35" t="s">
        <v>865</v>
      </c>
      <c r="W26" s="35" t="s">
        <v>865</v>
      </c>
      <c r="X26" s="35" t="s">
        <v>867</v>
      </c>
      <c r="Y26" s="35" t="s">
        <v>866</v>
      </c>
      <c r="Z26" s="35" t="s">
        <v>866</v>
      </c>
      <c r="AA26" s="35" t="s">
        <v>868</v>
      </c>
      <c r="AB26" s="35" t="s">
        <v>866</v>
      </c>
      <c r="AC26" s="35" t="s">
        <v>866</v>
      </c>
      <c r="AD26" s="35" t="s">
        <v>866</v>
      </c>
      <c r="AE26" s="35" t="s">
        <v>867</v>
      </c>
      <c r="AF26" s="35" t="s">
        <v>866</v>
      </c>
      <c r="AG26" s="35" t="s">
        <v>865</v>
      </c>
      <c r="AH26" s="35" t="s">
        <v>868</v>
      </c>
      <c r="AI26" s="35" t="s">
        <v>868</v>
      </c>
    </row>
    <row r="27" spans="1:35">
      <c r="A27" s="34" t="s">
        <v>239</v>
      </c>
      <c r="B27" s="34" t="s">
        <v>25</v>
      </c>
      <c r="C27" s="35">
        <v>62.167221516077376</v>
      </c>
      <c r="D27" s="35" t="s">
        <v>189</v>
      </c>
      <c r="E27" s="35" t="s">
        <v>866</v>
      </c>
      <c r="F27" s="35" t="s">
        <v>866</v>
      </c>
      <c r="G27" s="35" t="s">
        <v>865</v>
      </c>
      <c r="H27" s="35" t="s">
        <v>866</v>
      </c>
      <c r="I27" s="35" t="s">
        <v>866</v>
      </c>
      <c r="J27" s="35" t="s">
        <v>866</v>
      </c>
      <c r="K27" s="35" t="s">
        <v>866</v>
      </c>
      <c r="L27" s="35" t="s">
        <v>866</v>
      </c>
      <c r="M27" s="35" t="s">
        <v>866</v>
      </c>
      <c r="N27" s="35" t="s">
        <v>867</v>
      </c>
      <c r="O27" s="35" t="s">
        <v>867</v>
      </c>
      <c r="P27" s="35" t="s">
        <v>867</v>
      </c>
      <c r="Q27" s="35" t="s">
        <v>869</v>
      </c>
      <c r="R27" s="35" t="s">
        <v>866</v>
      </c>
      <c r="S27" s="35" t="s">
        <v>865</v>
      </c>
      <c r="T27" s="35" t="s">
        <v>866</v>
      </c>
      <c r="U27" s="35" t="s">
        <v>866</v>
      </c>
      <c r="V27" s="35" t="s">
        <v>866</v>
      </c>
      <c r="W27" s="35" t="s">
        <v>866</v>
      </c>
      <c r="X27" s="35" t="s">
        <v>867</v>
      </c>
      <c r="Y27" s="35" t="s">
        <v>866</v>
      </c>
      <c r="Z27" s="35" t="s">
        <v>866</v>
      </c>
      <c r="AA27" s="35" t="s">
        <v>867</v>
      </c>
      <c r="AB27" s="35" t="s">
        <v>866</v>
      </c>
      <c r="AC27" s="35" t="s">
        <v>867</v>
      </c>
      <c r="AD27" s="35" t="s">
        <v>867</v>
      </c>
      <c r="AE27" s="35" t="s">
        <v>866</v>
      </c>
      <c r="AF27" s="35" t="s">
        <v>865</v>
      </c>
      <c r="AG27" s="35" t="s">
        <v>865</v>
      </c>
      <c r="AH27" s="35" t="s">
        <v>865</v>
      </c>
      <c r="AI27" s="35" t="s">
        <v>868</v>
      </c>
    </row>
    <row r="28" spans="1:35">
      <c r="A28" s="34" t="s">
        <v>273</v>
      </c>
      <c r="B28" s="34" t="s">
        <v>61</v>
      </c>
      <c r="C28" s="35">
        <v>55.499125834302212</v>
      </c>
      <c r="D28" s="35" t="s">
        <v>567</v>
      </c>
      <c r="E28" s="35" t="s">
        <v>867</v>
      </c>
      <c r="F28" s="35" t="s">
        <v>867</v>
      </c>
      <c r="G28" s="35" t="s">
        <v>867</v>
      </c>
      <c r="H28" s="35" t="s">
        <v>865</v>
      </c>
      <c r="I28" s="35" t="s">
        <v>867</v>
      </c>
      <c r="J28" s="35" t="s">
        <v>869</v>
      </c>
      <c r="K28" s="35" t="s">
        <v>865</v>
      </c>
      <c r="L28" s="35" t="s">
        <v>867</v>
      </c>
      <c r="M28" s="35" t="s">
        <v>866</v>
      </c>
      <c r="N28" s="35" t="s">
        <v>869</v>
      </c>
      <c r="O28" s="35" t="s">
        <v>867</v>
      </c>
      <c r="P28" s="35" t="s">
        <v>866</v>
      </c>
      <c r="Q28" s="35" t="s">
        <v>869</v>
      </c>
      <c r="R28" s="35" t="s">
        <v>866</v>
      </c>
      <c r="S28" s="35" t="s">
        <v>865</v>
      </c>
      <c r="T28" s="35" t="s">
        <v>866</v>
      </c>
      <c r="U28" s="35" t="s">
        <v>866</v>
      </c>
      <c r="V28" s="35" t="s">
        <v>865</v>
      </c>
      <c r="W28" s="35" t="s">
        <v>867</v>
      </c>
      <c r="X28" s="35" t="s">
        <v>869</v>
      </c>
      <c r="Y28" s="35" t="s">
        <v>866</v>
      </c>
      <c r="Z28" s="35" t="s">
        <v>865</v>
      </c>
      <c r="AA28" s="35" t="s">
        <v>867</v>
      </c>
      <c r="AB28" s="35" t="s">
        <v>868</v>
      </c>
      <c r="AC28" s="35" t="s">
        <v>868</v>
      </c>
      <c r="AD28" s="35" t="s">
        <v>866</v>
      </c>
      <c r="AE28" s="35" t="s">
        <v>867</v>
      </c>
      <c r="AF28" s="35" t="s">
        <v>866</v>
      </c>
      <c r="AG28" s="35" t="s">
        <v>868</v>
      </c>
      <c r="AH28" s="35" t="s">
        <v>869</v>
      </c>
      <c r="AI28" s="35" t="s">
        <v>869</v>
      </c>
    </row>
    <row r="29" spans="1:35">
      <c r="A29" s="34" t="s">
        <v>218</v>
      </c>
      <c r="B29" s="34" t="s">
        <v>6</v>
      </c>
      <c r="C29" s="35">
        <v>58.329062475367763</v>
      </c>
      <c r="D29" s="35" t="s">
        <v>189</v>
      </c>
      <c r="E29" s="35" t="s">
        <v>868</v>
      </c>
      <c r="F29" s="35" t="s">
        <v>866</v>
      </c>
      <c r="G29" s="35" t="s">
        <v>866</v>
      </c>
      <c r="H29" s="35" t="s">
        <v>865</v>
      </c>
      <c r="I29" s="35" t="s">
        <v>866</v>
      </c>
      <c r="J29" s="35" t="s">
        <v>868</v>
      </c>
      <c r="K29" s="35" t="s">
        <v>866</v>
      </c>
      <c r="L29" s="35" t="s">
        <v>867</v>
      </c>
      <c r="M29" s="35" t="s">
        <v>866</v>
      </c>
      <c r="N29" s="35" t="s">
        <v>868</v>
      </c>
      <c r="O29" s="35" t="s">
        <v>869</v>
      </c>
      <c r="P29" s="35" t="s">
        <v>869</v>
      </c>
      <c r="Q29" s="35" t="s">
        <v>868</v>
      </c>
      <c r="R29" s="35" t="s">
        <v>865</v>
      </c>
      <c r="S29" s="35" t="s">
        <v>865</v>
      </c>
      <c r="T29" s="35" t="s">
        <v>866</v>
      </c>
      <c r="U29" s="35" t="s">
        <v>866</v>
      </c>
      <c r="V29" s="35" t="s">
        <v>866</v>
      </c>
      <c r="W29" s="35" t="s">
        <v>868</v>
      </c>
      <c r="X29" s="35" t="s">
        <v>866</v>
      </c>
      <c r="Y29" s="35" t="s">
        <v>866</v>
      </c>
      <c r="Z29" s="35" t="s">
        <v>865</v>
      </c>
      <c r="AA29" s="35" t="s">
        <v>867</v>
      </c>
      <c r="AB29" s="35" t="s">
        <v>868</v>
      </c>
      <c r="AC29" s="35" t="s">
        <v>866</v>
      </c>
      <c r="AD29" s="35" t="s">
        <v>866</v>
      </c>
      <c r="AE29" s="35" t="s">
        <v>866</v>
      </c>
      <c r="AF29" s="35" t="s">
        <v>865</v>
      </c>
      <c r="AG29" s="35" t="s">
        <v>866</v>
      </c>
      <c r="AH29" s="35" t="s">
        <v>869</v>
      </c>
      <c r="AI29" s="35" t="s">
        <v>868</v>
      </c>
    </row>
    <row r="30" spans="1:35">
      <c r="A30" s="34" t="s">
        <v>257</v>
      </c>
      <c r="B30" s="34" t="s">
        <v>43</v>
      </c>
      <c r="C30" s="35">
        <v>60.958352357738669</v>
      </c>
      <c r="D30" s="35" t="s">
        <v>189</v>
      </c>
      <c r="E30" s="35" t="s">
        <v>866</v>
      </c>
      <c r="F30" s="35" t="s">
        <v>866</v>
      </c>
      <c r="G30" s="35" t="s">
        <v>866</v>
      </c>
      <c r="H30" s="35" t="s">
        <v>866</v>
      </c>
      <c r="I30" s="35" t="s">
        <v>866</v>
      </c>
      <c r="J30" s="35" t="s">
        <v>867</v>
      </c>
      <c r="K30" s="35" t="s">
        <v>865</v>
      </c>
      <c r="L30" s="35" t="s">
        <v>866</v>
      </c>
      <c r="M30" s="35" t="s">
        <v>866</v>
      </c>
      <c r="N30" s="35" t="s">
        <v>868</v>
      </c>
      <c r="O30" s="35" t="s">
        <v>867</v>
      </c>
      <c r="P30" s="35" t="s">
        <v>865</v>
      </c>
      <c r="Q30" s="35" t="s">
        <v>868</v>
      </c>
      <c r="R30" s="35" t="s">
        <v>866</v>
      </c>
      <c r="S30" s="35" t="s">
        <v>865</v>
      </c>
      <c r="T30" s="35" t="s">
        <v>867</v>
      </c>
      <c r="U30" s="35" t="s">
        <v>867</v>
      </c>
      <c r="V30" s="35" t="s">
        <v>866</v>
      </c>
      <c r="W30" s="35" t="s">
        <v>866</v>
      </c>
      <c r="X30" s="35" t="s">
        <v>867</v>
      </c>
      <c r="Y30" s="35" t="s">
        <v>866</v>
      </c>
      <c r="Z30" s="35" t="s">
        <v>866</v>
      </c>
      <c r="AA30" s="35" t="s">
        <v>868</v>
      </c>
      <c r="AB30" s="35" t="s">
        <v>865</v>
      </c>
      <c r="AC30" s="35" t="s">
        <v>867</v>
      </c>
      <c r="AD30" s="35" t="s">
        <v>867</v>
      </c>
      <c r="AE30" s="35" t="s">
        <v>866</v>
      </c>
      <c r="AF30" s="35" t="s">
        <v>865</v>
      </c>
      <c r="AG30" s="35" t="s">
        <v>865</v>
      </c>
      <c r="AH30" s="35" t="s">
        <v>868</v>
      </c>
      <c r="AI30" s="35" t="s">
        <v>868</v>
      </c>
    </row>
    <row r="31" spans="1:35">
      <c r="A31" s="34" t="s">
        <v>262</v>
      </c>
      <c r="B31" s="34" t="s">
        <v>48</v>
      </c>
      <c r="C31" s="35">
        <v>58.952801112363126</v>
      </c>
      <c r="D31" s="35" t="s">
        <v>189</v>
      </c>
      <c r="E31" s="35" t="s">
        <v>866</v>
      </c>
      <c r="F31" s="35" t="s">
        <v>865</v>
      </c>
      <c r="G31" s="35" t="s">
        <v>866</v>
      </c>
      <c r="H31" s="35" t="s">
        <v>867</v>
      </c>
      <c r="I31" s="35" t="s">
        <v>867</v>
      </c>
      <c r="J31" s="35" t="s">
        <v>867</v>
      </c>
      <c r="K31" s="35" t="s">
        <v>865</v>
      </c>
      <c r="L31" s="35" t="s">
        <v>866</v>
      </c>
      <c r="M31" s="35" t="s">
        <v>866</v>
      </c>
      <c r="N31" s="35" t="s">
        <v>865</v>
      </c>
      <c r="O31" s="35" t="s">
        <v>868</v>
      </c>
      <c r="P31" s="35" t="s">
        <v>866</v>
      </c>
      <c r="Q31" s="35" t="s">
        <v>868</v>
      </c>
      <c r="R31" s="35" t="s">
        <v>865</v>
      </c>
      <c r="S31" s="35" t="s">
        <v>865</v>
      </c>
      <c r="T31" s="35" t="s">
        <v>866</v>
      </c>
      <c r="U31" s="35" t="s">
        <v>865</v>
      </c>
      <c r="V31" s="35" t="s">
        <v>865</v>
      </c>
      <c r="W31" s="35" t="s">
        <v>868</v>
      </c>
      <c r="X31" s="35" t="s">
        <v>867</v>
      </c>
      <c r="Y31" s="35" t="s">
        <v>866</v>
      </c>
      <c r="Z31" s="35" t="s">
        <v>867</v>
      </c>
      <c r="AA31" s="35" t="s">
        <v>869</v>
      </c>
      <c r="AB31" s="35" t="s">
        <v>869</v>
      </c>
      <c r="AC31" s="35" t="s">
        <v>866</v>
      </c>
      <c r="AD31" s="35" t="s">
        <v>866</v>
      </c>
      <c r="AE31" s="35" t="s">
        <v>865</v>
      </c>
      <c r="AF31" s="35" t="s">
        <v>867</v>
      </c>
      <c r="AG31" s="35" t="s">
        <v>865</v>
      </c>
      <c r="AH31" s="35" t="s">
        <v>869</v>
      </c>
      <c r="AI31" s="35" t="s">
        <v>869</v>
      </c>
    </row>
    <row r="32" spans="1:35">
      <c r="A32" s="34" t="s">
        <v>266</v>
      </c>
      <c r="B32" s="34" t="s">
        <v>89</v>
      </c>
      <c r="C32" s="35">
        <v>55.106556604339943</v>
      </c>
      <c r="D32" s="35" t="s">
        <v>567</v>
      </c>
      <c r="E32" s="35" t="s">
        <v>866</v>
      </c>
      <c r="F32" s="35" t="s">
        <v>865</v>
      </c>
      <c r="G32" s="35" t="s">
        <v>867</v>
      </c>
      <c r="H32" s="35" t="s">
        <v>867</v>
      </c>
      <c r="I32" s="35" t="s">
        <v>867</v>
      </c>
      <c r="J32" s="35" t="s">
        <v>867</v>
      </c>
      <c r="K32" s="35" t="s">
        <v>866</v>
      </c>
      <c r="L32" s="35" t="s">
        <v>867</v>
      </c>
      <c r="M32" s="35" t="s">
        <v>866</v>
      </c>
      <c r="N32" s="35" t="s">
        <v>867</v>
      </c>
      <c r="O32" s="35" t="s">
        <v>868</v>
      </c>
      <c r="P32" s="35" t="s">
        <v>866</v>
      </c>
      <c r="Q32" s="35" t="s">
        <v>868</v>
      </c>
      <c r="R32" s="35" t="s">
        <v>866</v>
      </c>
      <c r="S32" s="35" t="s">
        <v>865</v>
      </c>
      <c r="T32" s="35" t="s">
        <v>866</v>
      </c>
      <c r="U32" s="35" t="s">
        <v>866</v>
      </c>
      <c r="V32" s="35" t="s">
        <v>865</v>
      </c>
      <c r="W32" s="35" t="s">
        <v>867</v>
      </c>
      <c r="X32" s="35" t="s">
        <v>867</v>
      </c>
      <c r="Y32" s="35" t="s">
        <v>866</v>
      </c>
      <c r="Z32" s="35" t="s">
        <v>867</v>
      </c>
      <c r="AA32" s="35" t="s">
        <v>868</v>
      </c>
      <c r="AB32" s="35" t="s">
        <v>869</v>
      </c>
      <c r="AC32" s="35" t="s">
        <v>868</v>
      </c>
      <c r="AD32" s="35" t="s">
        <v>867</v>
      </c>
      <c r="AE32" s="35" t="s">
        <v>866</v>
      </c>
      <c r="AF32" s="35" t="s">
        <v>865</v>
      </c>
      <c r="AG32" s="35" t="s">
        <v>866</v>
      </c>
      <c r="AH32" s="35" t="s">
        <v>869</v>
      </c>
      <c r="AI32" s="35" t="s">
        <v>869</v>
      </c>
    </row>
    <row r="33" spans="1:35">
      <c r="A33" s="34" t="s">
        <v>260</v>
      </c>
      <c r="B33" s="34" t="s">
        <v>46</v>
      </c>
      <c r="C33" s="35">
        <v>54.313596908930464</v>
      </c>
      <c r="D33" s="35" t="s">
        <v>567</v>
      </c>
      <c r="E33" s="35" t="s">
        <v>866</v>
      </c>
      <c r="F33" s="35" t="s">
        <v>865</v>
      </c>
      <c r="G33" s="35" t="s">
        <v>868</v>
      </c>
      <c r="H33" s="35" t="s">
        <v>867</v>
      </c>
      <c r="I33" s="35" t="s">
        <v>867</v>
      </c>
      <c r="J33" s="35" t="s">
        <v>868</v>
      </c>
      <c r="K33" s="35" t="s">
        <v>867</v>
      </c>
      <c r="L33" s="35" t="s">
        <v>867</v>
      </c>
      <c r="M33" s="35" t="s">
        <v>866</v>
      </c>
      <c r="N33" s="35" t="s">
        <v>866</v>
      </c>
      <c r="O33" s="35" t="s">
        <v>867</v>
      </c>
      <c r="P33" s="35" t="s">
        <v>867</v>
      </c>
      <c r="Q33" s="35" t="s">
        <v>866</v>
      </c>
      <c r="R33" s="35" t="s">
        <v>866</v>
      </c>
      <c r="S33" s="35" t="s">
        <v>865</v>
      </c>
      <c r="T33" s="35" t="s">
        <v>866</v>
      </c>
      <c r="U33" s="35" t="s">
        <v>867</v>
      </c>
      <c r="V33" s="35" t="s">
        <v>865</v>
      </c>
      <c r="W33" s="35" t="s">
        <v>868</v>
      </c>
      <c r="X33" s="35" t="s">
        <v>869</v>
      </c>
      <c r="Y33" s="35" t="s">
        <v>867</v>
      </c>
      <c r="Z33" s="35" t="s">
        <v>867</v>
      </c>
      <c r="AA33" s="35" t="s">
        <v>866</v>
      </c>
      <c r="AB33" s="35" t="s">
        <v>865</v>
      </c>
      <c r="AC33" s="35" t="s">
        <v>868</v>
      </c>
      <c r="AD33" s="35" t="s">
        <v>867</v>
      </c>
      <c r="AE33" s="35" t="s">
        <v>867</v>
      </c>
      <c r="AF33" s="35" t="s">
        <v>869</v>
      </c>
      <c r="AG33" s="35" t="s">
        <v>866</v>
      </c>
      <c r="AH33" s="35" t="s">
        <v>869</v>
      </c>
      <c r="AI33" s="35" t="s">
        <v>868</v>
      </c>
    </row>
    <row r="34" spans="1:35">
      <c r="A34" s="34" t="s">
        <v>271</v>
      </c>
      <c r="B34" s="34" t="s">
        <v>58</v>
      </c>
      <c r="C34" s="35">
        <v>57.737611872606529</v>
      </c>
      <c r="D34" s="35" t="s">
        <v>189</v>
      </c>
      <c r="E34" s="35" t="s">
        <v>866</v>
      </c>
      <c r="F34" s="35" t="s">
        <v>866</v>
      </c>
      <c r="G34" s="35" t="s">
        <v>867</v>
      </c>
      <c r="H34" s="35" t="s">
        <v>867</v>
      </c>
      <c r="I34" s="35" t="s">
        <v>867</v>
      </c>
      <c r="J34" s="35" t="s">
        <v>866</v>
      </c>
      <c r="K34" s="35" t="s">
        <v>866</v>
      </c>
      <c r="L34" s="35" t="s">
        <v>866</v>
      </c>
      <c r="M34" s="35" t="s">
        <v>865</v>
      </c>
      <c r="N34" s="35" t="s">
        <v>866</v>
      </c>
      <c r="O34" s="35" t="s">
        <v>867</v>
      </c>
      <c r="P34" s="35" t="s">
        <v>866</v>
      </c>
      <c r="Q34" s="35" t="s">
        <v>868</v>
      </c>
      <c r="R34" s="35" t="s">
        <v>867</v>
      </c>
      <c r="S34" s="35" t="s">
        <v>865</v>
      </c>
      <c r="T34" s="35" t="s">
        <v>866</v>
      </c>
      <c r="U34" s="35" t="s">
        <v>867</v>
      </c>
      <c r="V34" s="35" t="s">
        <v>865</v>
      </c>
      <c r="W34" s="35" t="s">
        <v>867</v>
      </c>
      <c r="X34" s="35" t="s">
        <v>867</v>
      </c>
      <c r="Y34" s="35" t="s">
        <v>866</v>
      </c>
      <c r="Z34" s="35" t="s">
        <v>867</v>
      </c>
      <c r="AA34" s="35" t="s">
        <v>868</v>
      </c>
      <c r="AB34" s="35" t="s">
        <v>865</v>
      </c>
      <c r="AC34" s="35" t="s">
        <v>868</v>
      </c>
      <c r="AD34" s="35" t="s">
        <v>867</v>
      </c>
      <c r="AE34" s="35" t="s">
        <v>867</v>
      </c>
      <c r="AF34" s="35" t="s">
        <v>866</v>
      </c>
      <c r="AG34" s="35" t="s">
        <v>865</v>
      </c>
      <c r="AH34" s="35" t="s">
        <v>868</v>
      </c>
      <c r="AI34" s="35" t="s">
        <v>865</v>
      </c>
    </row>
    <row r="35" spans="1:35">
      <c r="A35" s="34" t="s">
        <v>292</v>
      </c>
      <c r="B35" s="34" t="s">
        <v>79</v>
      </c>
      <c r="C35" s="35">
        <v>55.061044736437104</v>
      </c>
      <c r="D35" s="35" t="s">
        <v>567</v>
      </c>
      <c r="E35" s="35" t="s">
        <v>866</v>
      </c>
      <c r="F35" s="35" t="s">
        <v>867</v>
      </c>
      <c r="G35" s="35" t="s">
        <v>867</v>
      </c>
      <c r="H35" s="35" t="s">
        <v>867</v>
      </c>
      <c r="I35" s="35" t="s">
        <v>867</v>
      </c>
      <c r="J35" s="35" t="s">
        <v>867</v>
      </c>
      <c r="K35" s="35" t="s">
        <v>865</v>
      </c>
      <c r="L35" s="35" t="s">
        <v>866</v>
      </c>
      <c r="M35" s="35" t="s">
        <v>866</v>
      </c>
      <c r="N35" s="35" t="s">
        <v>867</v>
      </c>
      <c r="O35" s="35" t="s">
        <v>868</v>
      </c>
      <c r="P35" s="35" t="s">
        <v>865</v>
      </c>
      <c r="Q35" s="35" t="s">
        <v>869</v>
      </c>
      <c r="R35" s="35" t="s">
        <v>867</v>
      </c>
      <c r="S35" s="35" t="s">
        <v>865</v>
      </c>
      <c r="T35" s="35" t="s">
        <v>868</v>
      </c>
      <c r="U35" s="35" t="s">
        <v>868</v>
      </c>
      <c r="V35" s="35" t="s">
        <v>865</v>
      </c>
      <c r="W35" s="35" t="s">
        <v>867</v>
      </c>
      <c r="X35" s="35" t="s">
        <v>867</v>
      </c>
      <c r="Y35" s="35" t="s">
        <v>866</v>
      </c>
      <c r="Z35" s="35" t="s">
        <v>867</v>
      </c>
      <c r="AA35" s="35" t="s">
        <v>868</v>
      </c>
      <c r="AB35" s="35" t="s">
        <v>869</v>
      </c>
      <c r="AC35" s="35" t="s">
        <v>867</v>
      </c>
      <c r="AD35" s="35" t="s">
        <v>867</v>
      </c>
      <c r="AE35" s="35" t="s">
        <v>866</v>
      </c>
      <c r="AF35" s="35" t="s">
        <v>865</v>
      </c>
      <c r="AG35" s="35" t="s">
        <v>866</v>
      </c>
      <c r="AH35" s="35" t="s">
        <v>868</v>
      </c>
      <c r="AI35" s="35" t="s">
        <v>867</v>
      </c>
    </row>
    <row r="36" spans="1:35">
      <c r="A36" s="34" t="s">
        <v>290</v>
      </c>
      <c r="B36" s="34" t="s">
        <v>90</v>
      </c>
      <c r="C36" s="35">
        <v>59.30604680039405</v>
      </c>
      <c r="D36" s="35" t="s">
        <v>189</v>
      </c>
      <c r="E36" s="35" t="s">
        <v>866</v>
      </c>
      <c r="F36" s="35" t="s">
        <v>865</v>
      </c>
      <c r="G36" s="35" t="s">
        <v>867</v>
      </c>
      <c r="H36" s="35" t="s">
        <v>867</v>
      </c>
      <c r="I36" s="35" t="s">
        <v>866</v>
      </c>
      <c r="J36" s="35" t="s">
        <v>867</v>
      </c>
      <c r="K36" s="35" t="s">
        <v>865</v>
      </c>
      <c r="L36" s="35" t="s">
        <v>867</v>
      </c>
      <c r="M36" s="35" t="s">
        <v>865</v>
      </c>
      <c r="N36" s="35" t="s">
        <v>867</v>
      </c>
      <c r="O36" s="35" t="s">
        <v>868</v>
      </c>
      <c r="P36" s="35" t="s">
        <v>866</v>
      </c>
      <c r="Q36" s="35" t="s">
        <v>868</v>
      </c>
      <c r="R36" s="35" t="s">
        <v>865</v>
      </c>
      <c r="S36" s="35" t="s">
        <v>865</v>
      </c>
      <c r="T36" s="35" t="s">
        <v>866</v>
      </c>
      <c r="U36" s="35" t="s">
        <v>867</v>
      </c>
      <c r="V36" s="35" t="s">
        <v>866</v>
      </c>
      <c r="W36" s="35" t="s">
        <v>867</v>
      </c>
      <c r="X36" s="35" t="s">
        <v>867</v>
      </c>
      <c r="Y36" s="35" t="s">
        <v>866</v>
      </c>
      <c r="Z36" s="35" t="s">
        <v>867</v>
      </c>
      <c r="AA36" s="35" t="s">
        <v>867</v>
      </c>
      <c r="AB36" s="35" t="s">
        <v>865</v>
      </c>
      <c r="AC36" s="35" t="s">
        <v>868</v>
      </c>
      <c r="AD36" s="35" t="s">
        <v>867</v>
      </c>
      <c r="AE36" s="35" t="s">
        <v>866</v>
      </c>
      <c r="AF36" s="35" t="s">
        <v>866</v>
      </c>
      <c r="AG36" s="35" t="s">
        <v>866</v>
      </c>
      <c r="AH36" s="35" t="s">
        <v>869</v>
      </c>
      <c r="AI36" s="35" t="s">
        <v>867</v>
      </c>
    </row>
    <row r="37" spans="1:35">
      <c r="A37" s="34" t="s">
        <v>289</v>
      </c>
      <c r="B37" s="34" t="s">
        <v>77</v>
      </c>
      <c r="C37" s="35">
        <v>43.234223717980228</v>
      </c>
      <c r="D37" s="35" t="s">
        <v>568</v>
      </c>
      <c r="E37" s="35" t="s">
        <v>869</v>
      </c>
      <c r="F37" s="35" t="s">
        <v>868</v>
      </c>
      <c r="G37" s="35" t="s">
        <v>868</v>
      </c>
      <c r="H37" s="35" t="s">
        <v>867</v>
      </c>
      <c r="I37" s="35" t="s">
        <v>868</v>
      </c>
      <c r="J37" s="35" t="s">
        <v>868</v>
      </c>
      <c r="K37" s="35" t="s">
        <v>866</v>
      </c>
      <c r="L37" s="35" t="s">
        <v>869</v>
      </c>
      <c r="M37" s="35" t="s">
        <v>869</v>
      </c>
      <c r="N37" s="35" t="s">
        <v>868</v>
      </c>
      <c r="O37" s="35" t="s">
        <v>868</v>
      </c>
      <c r="P37" s="35" t="s">
        <v>867</v>
      </c>
      <c r="Q37" s="35" t="s">
        <v>867</v>
      </c>
      <c r="R37" s="35" t="s">
        <v>868</v>
      </c>
      <c r="S37" s="35" t="s">
        <v>867</v>
      </c>
      <c r="T37" s="35" t="s">
        <v>868</v>
      </c>
      <c r="U37" s="35" t="s">
        <v>869</v>
      </c>
      <c r="V37" s="35" t="s">
        <v>865</v>
      </c>
      <c r="W37" s="35" t="s">
        <v>867</v>
      </c>
      <c r="X37" s="35" t="s">
        <v>868</v>
      </c>
      <c r="Y37" s="35" t="s">
        <v>867</v>
      </c>
      <c r="Z37" s="35" t="s">
        <v>867</v>
      </c>
      <c r="AA37" s="35" t="s">
        <v>869</v>
      </c>
      <c r="AB37" s="35" t="s">
        <v>865</v>
      </c>
      <c r="AC37" s="35" t="s">
        <v>869</v>
      </c>
      <c r="AD37" s="35" t="s">
        <v>867</v>
      </c>
      <c r="AE37" s="35" t="s">
        <v>869</v>
      </c>
      <c r="AF37" s="35" t="s">
        <v>867</v>
      </c>
      <c r="AG37" s="35" t="s">
        <v>867</v>
      </c>
      <c r="AH37" s="35" t="s">
        <v>869</v>
      </c>
      <c r="AI37" s="35" t="s">
        <v>869</v>
      </c>
    </row>
    <row r="38" spans="1:35">
      <c r="A38" s="34" t="s">
        <v>250</v>
      </c>
      <c r="B38" s="34" t="s">
        <v>36</v>
      </c>
      <c r="C38" s="35">
        <v>38.467757546779865</v>
      </c>
      <c r="D38" s="35" t="s">
        <v>569</v>
      </c>
      <c r="E38" s="35" t="s">
        <v>868</v>
      </c>
      <c r="F38" s="35" t="s">
        <v>869</v>
      </c>
      <c r="G38" s="35" t="s">
        <v>868</v>
      </c>
      <c r="H38" s="35" t="s">
        <v>868</v>
      </c>
      <c r="I38" s="35" t="s">
        <v>869</v>
      </c>
      <c r="J38" s="35" t="s">
        <v>868</v>
      </c>
      <c r="K38" s="35" t="s">
        <v>866</v>
      </c>
      <c r="L38" s="35" t="s">
        <v>869</v>
      </c>
      <c r="M38" s="35" t="s">
        <v>868</v>
      </c>
      <c r="N38" s="35" t="s">
        <v>867</v>
      </c>
      <c r="O38" s="35" t="s">
        <v>869</v>
      </c>
      <c r="P38" s="35" t="s">
        <v>866</v>
      </c>
      <c r="Q38" s="35" t="s">
        <v>867</v>
      </c>
      <c r="R38" s="35" t="s">
        <v>869</v>
      </c>
      <c r="S38" s="35" t="s">
        <v>868</v>
      </c>
      <c r="T38" s="35" t="s">
        <v>868</v>
      </c>
      <c r="U38" s="35" t="s">
        <v>866</v>
      </c>
      <c r="V38" s="35" t="s">
        <v>865</v>
      </c>
      <c r="W38" s="35" t="s">
        <v>868</v>
      </c>
      <c r="X38" s="35" t="s">
        <v>869</v>
      </c>
      <c r="Y38" s="35" t="s">
        <v>868</v>
      </c>
      <c r="Z38" s="35" t="s">
        <v>868</v>
      </c>
      <c r="AA38" s="35" t="s">
        <v>869</v>
      </c>
      <c r="AB38" s="35" t="s">
        <v>869</v>
      </c>
      <c r="AC38" s="35" t="s">
        <v>869</v>
      </c>
      <c r="AD38" s="35" t="s">
        <v>868</v>
      </c>
      <c r="AE38" s="35" t="s">
        <v>869</v>
      </c>
      <c r="AF38" s="35" t="s">
        <v>867</v>
      </c>
      <c r="AG38" s="35" t="s">
        <v>868</v>
      </c>
      <c r="AH38" s="35" t="s">
        <v>869</v>
      </c>
      <c r="AI38" s="35" t="s">
        <v>868</v>
      </c>
    </row>
    <row r="39" spans="1:35">
      <c r="A39" s="34" t="s">
        <v>241</v>
      </c>
      <c r="B39" s="34" t="s">
        <v>27</v>
      </c>
      <c r="C39" s="35">
        <v>38.310845913050379</v>
      </c>
      <c r="D39" s="35" t="s">
        <v>569</v>
      </c>
      <c r="E39" s="35" t="s">
        <v>868</v>
      </c>
      <c r="F39" s="35" t="s">
        <v>869</v>
      </c>
      <c r="G39" s="35" t="s">
        <v>869</v>
      </c>
      <c r="H39" s="35" t="s">
        <v>868</v>
      </c>
      <c r="I39" s="35" t="s">
        <v>869</v>
      </c>
      <c r="J39" s="35" t="s">
        <v>868</v>
      </c>
      <c r="K39" s="35" t="s">
        <v>865</v>
      </c>
      <c r="L39" s="35" t="s">
        <v>867</v>
      </c>
      <c r="M39" s="35" t="s">
        <v>869</v>
      </c>
      <c r="N39" s="35" t="s">
        <v>868</v>
      </c>
      <c r="O39" s="35" t="s">
        <v>869</v>
      </c>
      <c r="P39" s="35" t="s">
        <v>868</v>
      </c>
      <c r="Q39" s="35" t="s">
        <v>868</v>
      </c>
      <c r="R39" s="35" t="s">
        <v>869</v>
      </c>
      <c r="S39" s="35" t="s">
        <v>866</v>
      </c>
      <c r="T39" s="35" t="s">
        <v>869</v>
      </c>
      <c r="U39" s="35" t="s">
        <v>869</v>
      </c>
      <c r="V39" s="35" t="s">
        <v>866</v>
      </c>
      <c r="W39" s="35" t="s">
        <v>867</v>
      </c>
      <c r="X39" s="35" t="s">
        <v>869</v>
      </c>
      <c r="Y39" s="35" t="s">
        <v>868</v>
      </c>
      <c r="Z39" s="35" t="s">
        <v>868</v>
      </c>
      <c r="AA39" s="35" t="s">
        <v>869</v>
      </c>
      <c r="AB39" s="35" t="s">
        <v>869</v>
      </c>
      <c r="AC39" s="35" t="s">
        <v>869</v>
      </c>
      <c r="AD39" s="35" t="s">
        <v>867</v>
      </c>
      <c r="AE39" s="35" t="s">
        <v>869</v>
      </c>
      <c r="AF39" s="35" t="s">
        <v>865</v>
      </c>
      <c r="AG39" s="35" t="s">
        <v>868</v>
      </c>
      <c r="AH39" s="35" t="s">
        <v>869</v>
      </c>
      <c r="AI39" s="35" t="s">
        <v>869</v>
      </c>
    </row>
    <row r="40" spans="1:35">
      <c r="A40" s="34" t="s">
        <v>294</v>
      </c>
      <c r="B40" s="34" t="s">
        <v>104</v>
      </c>
      <c r="C40" s="35">
        <v>46.714383599657964</v>
      </c>
      <c r="D40" s="35" t="s">
        <v>568</v>
      </c>
      <c r="E40" s="35" t="s">
        <v>867</v>
      </c>
      <c r="F40" s="35" t="s">
        <v>867</v>
      </c>
      <c r="G40" s="35" t="s">
        <v>869</v>
      </c>
      <c r="H40" s="35" t="s">
        <v>868</v>
      </c>
      <c r="I40" s="35" t="s">
        <v>868</v>
      </c>
      <c r="J40" s="35" t="s">
        <v>867</v>
      </c>
      <c r="K40" s="35" t="s">
        <v>867</v>
      </c>
      <c r="L40" s="35" t="s">
        <v>867</v>
      </c>
      <c r="M40" s="35" t="s">
        <v>866</v>
      </c>
      <c r="N40" s="35" t="s">
        <v>867</v>
      </c>
      <c r="O40" s="35" t="s">
        <v>868</v>
      </c>
      <c r="P40" s="35" t="s">
        <v>868</v>
      </c>
      <c r="Q40" s="35" t="s">
        <v>868</v>
      </c>
      <c r="R40" s="35" t="s">
        <v>867</v>
      </c>
      <c r="S40" s="35" t="s">
        <v>866</v>
      </c>
      <c r="T40" s="35" t="s">
        <v>867</v>
      </c>
      <c r="U40" s="35" t="s">
        <v>866</v>
      </c>
      <c r="V40" s="35" t="s">
        <v>869</v>
      </c>
      <c r="W40" s="35" t="s">
        <v>868</v>
      </c>
      <c r="X40" s="35" t="s">
        <v>867</v>
      </c>
      <c r="Y40" s="35" t="s">
        <v>869</v>
      </c>
      <c r="Z40" s="35" t="s">
        <v>868</v>
      </c>
      <c r="AA40" s="35" t="s">
        <v>869</v>
      </c>
      <c r="AB40" s="35" t="s">
        <v>866</v>
      </c>
      <c r="AC40" s="35" t="s">
        <v>868</v>
      </c>
      <c r="AD40" s="35" t="s">
        <v>868</v>
      </c>
      <c r="AE40" s="35" t="s">
        <v>868</v>
      </c>
      <c r="AF40" s="35" t="s">
        <v>867</v>
      </c>
      <c r="AG40" s="35" t="s">
        <v>866</v>
      </c>
      <c r="AH40" s="35" t="s">
        <v>869</v>
      </c>
      <c r="AI40" s="35" t="s">
        <v>867</v>
      </c>
    </row>
    <row r="41" spans="1:35">
      <c r="A41" s="34" t="s">
        <v>225</v>
      </c>
      <c r="B41" s="34" t="s">
        <v>12</v>
      </c>
      <c r="C41" s="35">
        <v>68.651321111054514</v>
      </c>
      <c r="D41" s="35" t="s">
        <v>566</v>
      </c>
      <c r="E41" s="35" t="s">
        <v>865</v>
      </c>
      <c r="F41" s="35" t="s">
        <v>866</v>
      </c>
      <c r="G41" s="35" t="s">
        <v>865</v>
      </c>
      <c r="H41" s="35" t="s">
        <v>866</v>
      </c>
      <c r="I41" s="35" t="s">
        <v>865</v>
      </c>
      <c r="J41" s="35" t="s">
        <v>865</v>
      </c>
      <c r="K41" s="35" t="s">
        <v>866</v>
      </c>
      <c r="L41" s="35" t="s">
        <v>865</v>
      </c>
      <c r="M41" s="35" t="s">
        <v>865</v>
      </c>
      <c r="N41" s="35" t="s">
        <v>866</v>
      </c>
      <c r="O41" s="35" t="s">
        <v>866</v>
      </c>
      <c r="P41" s="35" t="s">
        <v>868</v>
      </c>
      <c r="Q41" s="35" t="s">
        <v>867</v>
      </c>
      <c r="R41" s="35" t="s">
        <v>868</v>
      </c>
      <c r="S41" s="35" t="s">
        <v>865</v>
      </c>
      <c r="T41" s="35" t="s">
        <v>866</v>
      </c>
      <c r="U41" s="35" t="s">
        <v>866</v>
      </c>
      <c r="V41" s="35" t="s">
        <v>865</v>
      </c>
      <c r="W41" s="35" t="s">
        <v>865</v>
      </c>
      <c r="X41" s="35" t="s">
        <v>866</v>
      </c>
      <c r="Y41" s="35" t="s">
        <v>866</v>
      </c>
      <c r="Z41" s="35" t="s">
        <v>866</v>
      </c>
      <c r="AA41" s="35" t="s">
        <v>866</v>
      </c>
      <c r="AB41" s="35" t="s">
        <v>865</v>
      </c>
      <c r="AC41" s="35" t="s">
        <v>866</v>
      </c>
      <c r="AD41" s="35" t="s">
        <v>866</v>
      </c>
      <c r="AE41" s="35" t="s">
        <v>866</v>
      </c>
      <c r="AF41" s="35" t="s">
        <v>865</v>
      </c>
      <c r="AG41" s="35" t="s">
        <v>865</v>
      </c>
      <c r="AH41" s="35" t="s">
        <v>866</v>
      </c>
      <c r="AI41" s="35" t="s">
        <v>865</v>
      </c>
    </row>
    <row r="42" spans="1:35">
      <c r="A42" s="34" t="s">
        <v>263</v>
      </c>
      <c r="B42" s="34" t="s">
        <v>91</v>
      </c>
      <c r="C42" s="35">
        <v>59.194620695274502</v>
      </c>
      <c r="D42" s="35" t="s">
        <v>189</v>
      </c>
      <c r="E42" s="35" t="s">
        <v>867</v>
      </c>
      <c r="F42" s="35" t="s">
        <v>866</v>
      </c>
      <c r="G42" s="35" t="s">
        <v>865</v>
      </c>
      <c r="H42" s="35" t="s">
        <v>867</v>
      </c>
      <c r="I42" s="35" t="s">
        <v>867</v>
      </c>
      <c r="J42" s="35" t="s">
        <v>866</v>
      </c>
      <c r="K42" s="35" t="s">
        <v>865</v>
      </c>
      <c r="L42" s="35" t="s">
        <v>865</v>
      </c>
      <c r="M42" s="35" t="s">
        <v>867</v>
      </c>
      <c r="N42" s="35" t="s">
        <v>868</v>
      </c>
      <c r="O42" s="35" t="s">
        <v>867</v>
      </c>
      <c r="P42" s="35" t="s">
        <v>866</v>
      </c>
      <c r="Q42" s="35" t="s">
        <v>869</v>
      </c>
      <c r="R42" s="35" t="s">
        <v>866</v>
      </c>
      <c r="S42" s="35" t="s">
        <v>865</v>
      </c>
      <c r="T42" s="35" t="s">
        <v>867</v>
      </c>
      <c r="U42" s="35" t="s">
        <v>865</v>
      </c>
      <c r="V42" s="35" t="s">
        <v>865</v>
      </c>
      <c r="W42" s="35" t="s">
        <v>866</v>
      </c>
      <c r="X42" s="35" t="s">
        <v>866</v>
      </c>
      <c r="Y42" s="35" t="s">
        <v>866</v>
      </c>
      <c r="Z42" s="35" t="s">
        <v>867</v>
      </c>
      <c r="AA42" s="35" t="s">
        <v>868</v>
      </c>
      <c r="AB42" s="35" t="s">
        <v>867</v>
      </c>
      <c r="AC42" s="35" t="s">
        <v>868</v>
      </c>
      <c r="AD42" s="35" t="s">
        <v>867</v>
      </c>
      <c r="AE42" s="35" t="s">
        <v>866</v>
      </c>
      <c r="AF42" s="35" t="s">
        <v>865</v>
      </c>
      <c r="AG42" s="35" t="s">
        <v>865</v>
      </c>
      <c r="AH42" s="35" t="s">
        <v>868</v>
      </c>
      <c r="AI42" s="35" t="s">
        <v>867</v>
      </c>
    </row>
    <row r="43" spans="1:35">
      <c r="A43" s="34" t="s">
        <v>246</v>
      </c>
      <c r="B43" s="34" t="s">
        <v>92</v>
      </c>
      <c r="C43" s="35">
        <v>64.684313928602933</v>
      </c>
      <c r="D43" s="35" t="s">
        <v>566</v>
      </c>
      <c r="E43" s="35" t="s">
        <v>866</v>
      </c>
      <c r="F43" s="35" t="s">
        <v>865</v>
      </c>
      <c r="G43" s="35" t="s">
        <v>866</v>
      </c>
      <c r="H43" s="35" t="s">
        <v>866</v>
      </c>
      <c r="I43" s="35" t="s">
        <v>866</v>
      </c>
      <c r="J43" s="35" t="s">
        <v>866</v>
      </c>
      <c r="K43" s="35" t="s">
        <v>866</v>
      </c>
      <c r="L43" s="35" t="s">
        <v>866</v>
      </c>
      <c r="M43" s="35" t="s">
        <v>865</v>
      </c>
      <c r="N43" s="35" t="s">
        <v>866</v>
      </c>
      <c r="O43" s="35" t="s">
        <v>867</v>
      </c>
      <c r="P43" s="35" t="s">
        <v>866</v>
      </c>
      <c r="Q43" s="35" t="s">
        <v>866</v>
      </c>
      <c r="R43" s="35" t="s">
        <v>866</v>
      </c>
      <c r="S43" s="35" t="s">
        <v>865</v>
      </c>
      <c r="T43" s="35" t="s">
        <v>866</v>
      </c>
      <c r="U43" s="35" t="s">
        <v>866</v>
      </c>
      <c r="V43" s="35" t="s">
        <v>866</v>
      </c>
      <c r="W43" s="35" t="s">
        <v>865</v>
      </c>
      <c r="X43" s="35" t="s">
        <v>867</v>
      </c>
      <c r="Y43" s="35" t="s">
        <v>867</v>
      </c>
      <c r="Z43" s="35" t="s">
        <v>866</v>
      </c>
      <c r="AA43" s="35" t="s">
        <v>866</v>
      </c>
      <c r="AB43" s="35" t="s">
        <v>869</v>
      </c>
      <c r="AC43" s="35" t="s">
        <v>868</v>
      </c>
      <c r="AD43" s="35" t="s">
        <v>867</v>
      </c>
      <c r="AE43" s="35" t="s">
        <v>866</v>
      </c>
      <c r="AF43" s="35" t="s">
        <v>866</v>
      </c>
      <c r="AG43" s="35" t="s">
        <v>865</v>
      </c>
      <c r="AH43" s="35" t="s">
        <v>865</v>
      </c>
      <c r="AI43" s="35" t="s">
        <v>868</v>
      </c>
    </row>
    <row r="44" spans="1:35">
      <c r="A44" s="34" t="s">
        <v>244</v>
      </c>
      <c r="B44" s="34" t="s">
        <v>93</v>
      </c>
      <c r="C44" s="35">
        <v>47.386194948834941</v>
      </c>
      <c r="D44" s="35" t="s">
        <v>568</v>
      </c>
      <c r="E44" s="35" t="s">
        <v>867</v>
      </c>
      <c r="F44" s="35" t="s">
        <v>866</v>
      </c>
      <c r="G44" s="35" t="s">
        <v>866</v>
      </c>
      <c r="H44" s="35" t="s">
        <v>869</v>
      </c>
      <c r="I44" s="35" t="s">
        <v>867</v>
      </c>
      <c r="J44" s="35" t="s">
        <v>869</v>
      </c>
      <c r="K44" s="35" t="s">
        <v>866</v>
      </c>
      <c r="L44" s="35" t="s">
        <v>867</v>
      </c>
      <c r="M44" s="35" t="s">
        <v>868</v>
      </c>
      <c r="N44" s="35" t="s">
        <v>867</v>
      </c>
      <c r="O44" s="35" t="s">
        <v>868</v>
      </c>
      <c r="P44" s="35" t="s">
        <v>865</v>
      </c>
      <c r="Q44" s="35" t="s">
        <v>868</v>
      </c>
      <c r="R44" s="35" t="s">
        <v>866</v>
      </c>
      <c r="S44" s="35" t="s">
        <v>865</v>
      </c>
      <c r="T44" s="35" t="s">
        <v>866</v>
      </c>
      <c r="U44" s="35" t="s">
        <v>865</v>
      </c>
      <c r="V44" s="35" t="s">
        <v>866</v>
      </c>
      <c r="W44" s="35" t="s">
        <v>867</v>
      </c>
      <c r="X44" s="35" t="s">
        <v>867</v>
      </c>
      <c r="Y44" s="35" t="s">
        <v>866</v>
      </c>
      <c r="Z44" s="35" t="s">
        <v>869</v>
      </c>
      <c r="AA44" s="35" t="s">
        <v>868</v>
      </c>
      <c r="AB44" s="35" t="s">
        <v>869</v>
      </c>
      <c r="AC44" s="35" t="s">
        <v>868</v>
      </c>
      <c r="AD44" s="35" t="s">
        <v>866</v>
      </c>
      <c r="AE44" s="35" t="s">
        <v>866</v>
      </c>
      <c r="AF44" s="35" t="s">
        <v>865</v>
      </c>
      <c r="AG44" s="35" t="s">
        <v>869</v>
      </c>
      <c r="AH44" s="35" t="s">
        <v>869</v>
      </c>
      <c r="AI44" s="35" t="s">
        <v>868</v>
      </c>
    </row>
    <row r="45" spans="1:35">
      <c r="A45" s="34" t="s">
        <v>287</v>
      </c>
      <c r="B45" s="34" t="s">
        <v>75</v>
      </c>
      <c r="C45" s="35">
        <v>53.18566900182352</v>
      </c>
      <c r="D45" s="35" t="s">
        <v>567</v>
      </c>
      <c r="E45" s="35" t="s">
        <v>867</v>
      </c>
      <c r="F45" s="35" t="s">
        <v>866</v>
      </c>
      <c r="G45" s="35" t="s">
        <v>866</v>
      </c>
      <c r="H45" s="35" t="s">
        <v>868</v>
      </c>
      <c r="I45" s="35" t="s">
        <v>866</v>
      </c>
      <c r="J45" s="35" t="s">
        <v>867</v>
      </c>
      <c r="K45" s="35" t="s">
        <v>866</v>
      </c>
      <c r="L45" s="35" t="s">
        <v>866</v>
      </c>
      <c r="M45" s="35" t="s">
        <v>867</v>
      </c>
      <c r="N45" s="35" t="s">
        <v>867</v>
      </c>
      <c r="O45" s="35" t="s">
        <v>868</v>
      </c>
      <c r="P45" s="35" t="s">
        <v>866</v>
      </c>
      <c r="Q45" s="35" t="s">
        <v>867</v>
      </c>
      <c r="R45" s="35" t="s">
        <v>867</v>
      </c>
      <c r="S45" s="35" t="s">
        <v>866</v>
      </c>
      <c r="T45" s="35" t="s">
        <v>866</v>
      </c>
      <c r="U45" s="35" t="s">
        <v>865</v>
      </c>
      <c r="V45" s="35" t="s">
        <v>865</v>
      </c>
      <c r="W45" s="35" t="s">
        <v>867</v>
      </c>
      <c r="X45" s="35" t="s">
        <v>867</v>
      </c>
      <c r="Y45" s="35" t="s">
        <v>867</v>
      </c>
      <c r="Z45" s="35" t="s">
        <v>868</v>
      </c>
      <c r="AA45" s="35" t="s">
        <v>867</v>
      </c>
      <c r="AB45" s="35" t="s">
        <v>867</v>
      </c>
      <c r="AC45" s="35" t="s">
        <v>867</v>
      </c>
      <c r="AD45" s="35" t="s">
        <v>866</v>
      </c>
      <c r="AE45" s="35" t="s">
        <v>867</v>
      </c>
      <c r="AF45" s="35" t="s">
        <v>866</v>
      </c>
      <c r="AG45" s="35" t="s">
        <v>865</v>
      </c>
      <c r="AH45" s="35" t="s">
        <v>869</v>
      </c>
      <c r="AI45" s="35" t="s">
        <v>868</v>
      </c>
    </row>
    <row r="46" spans="1:35">
      <c r="A46" s="34" t="s">
        <v>216</v>
      </c>
      <c r="B46" s="34" t="s">
        <v>4</v>
      </c>
      <c r="C46" s="35">
        <v>52.437839084320537</v>
      </c>
      <c r="D46" s="35" t="s">
        <v>567</v>
      </c>
      <c r="E46" s="35" t="s">
        <v>867</v>
      </c>
      <c r="F46" s="35" t="s">
        <v>867</v>
      </c>
      <c r="G46" s="35" t="s">
        <v>867</v>
      </c>
      <c r="H46" s="35" t="s">
        <v>866</v>
      </c>
      <c r="I46" s="35" t="s">
        <v>867</v>
      </c>
      <c r="J46" s="35" t="s">
        <v>868</v>
      </c>
      <c r="K46" s="35" t="s">
        <v>865</v>
      </c>
      <c r="L46" s="35" t="s">
        <v>867</v>
      </c>
      <c r="M46" s="35" t="s">
        <v>868</v>
      </c>
      <c r="N46" s="35" t="s">
        <v>868</v>
      </c>
      <c r="O46" s="35" t="s">
        <v>868</v>
      </c>
      <c r="P46" s="35" t="s">
        <v>865</v>
      </c>
      <c r="Q46" s="35" t="s">
        <v>869</v>
      </c>
      <c r="R46" s="35" t="s">
        <v>867</v>
      </c>
      <c r="S46" s="35" t="s">
        <v>866</v>
      </c>
      <c r="T46" s="35" t="s">
        <v>866</v>
      </c>
      <c r="U46" s="35" t="s">
        <v>867</v>
      </c>
      <c r="V46" s="35" t="s">
        <v>865</v>
      </c>
      <c r="W46" s="35" t="s">
        <v>868</v>
      </c>
      <c r="X46" s="35" t="s">
        <v>867</v>
      </c>
      <c r="Y46" s="35" t="s">
        <v>867</v>
      </c>
      <c r="Z46" s="35" t="s">
        <v>866</v>
      </c>
      <c r="AA46" s="35" t="s">
        <v>868</v>
      </c>
      <c r="AB46" s="35" t="s">
        <v>867</v>
      </c>
      <c r="AC46" s="35" t="s">
        <v>868</v>
      </c>
      <c r="AD46" s="35" t="s">
        <v>867</v>
      </c>
      <c r="AE46" s="35" t="s">
        <v>867</v>
      </c>
      <c r="AF46" s="35" t="s">
        <v>866</v>
      </c>
      <c r="AG46" s="35" t="s">
        <v>868</v>
      </c>
      <c r="AH46" s="35" t="s">
        <v>869</v>
      </c>
      <c r="AI46" s="35" t="s">
        <v>867</v>
      </c>
    </row>
    <row r="47" spans="1:35">
      <c r="A47" s="34" t="s">
        <v>259</v>
      </c>
      <c r="B47" s="34" t="s">
        <v>45</v>
      </c>
      <c r="C47" s="35">
        <v>59.011882110304207</v>
      </c>
      <c r="D47" s="35" t="s">
        <v>189</v>
      </c>
      <c r="E47" s="35" t="s">
        <v>866</v>
      </c>
      <c r="F47" s="35" t="s">
        <v>866</v>
      </c>
      <c r="G47" s="35" t="s">
        <v>866</v>
      </c>
      <c r="H47" s="35" t="s">
        <v>866</v>
      </c>
      <c r="I47" s="35" t="s">
        <v>867</v>
      </c>
      <c r="J47" s="35" t="s">
        <v>867</v>
      </c>
      <c r="K47" s="35" t="s">
        <v>865</v>
      </c>
      <c r="L47" s="35" t="s">
        <v>865</v>
      </c>
      <c r="M47" s="35" t="s">
        <v>866</v>
      </c>
      <c r="N47" s="35" t="s">
        <v>867</v>
      </c>
      <c r="O47" s="35" t="s">
        <v>868</v>
      </c>
      <c r="P47" s="35" t="s">
        <v>867</v>
      </c>
      <c r="Q47" s="35" t="s">
        <v>868</v>
      </c>
      <c r="R47" s="35" t="s">
        <v>866</v>
      </c>
      <c r="S47" s="35" t="s">
        <v>865</v>
      </c>
      <c r="T47" s="35" t="s">
        <v>866</v>
      </c>
      <c r="U47" s="35" t="s">
        <v>865</v>
      </c>
      <c r="V47" s="35" t="s">
        <v>866</v>
      </c>
      <c r="W47" s="35" t="s">
        <v>868</v>
      </c>
      <c r="X47" s="35" t="s">
        <v>866</v>
      </c>
      <c r="Y47" s="35" t="s">
        <v>866</v>
      </c>
      <c r="Z47" s="35" t="s">
        <v>866</v>
      </c>
      <c r="AA47" s="35" t="s">
        <v>867</v>
      </c>
      <c r="AB47" s="35" t="s">
        <v>868</v>
      </c>
      <c r="AC47" s="35" t="s">
        <v>867</v>
      </c>
      <c r="AD47" s="35" t="s">
        <v>868</v>
      </c>
      <c r="AE47" s="35" t="s">
        <v>866</v>
      </c>
      <c r="AF47" s="35" t="s">
        <v>866</v>
      </c>
      <c r="AG47" s="35" t="s">
        <v>865</v>
      </c>
      <c r="AH47" s="35" t="s">
        <v>869</v>
      </c>
      <c r="AI47" s="35" t="s">
        <v>867</v>
      </c>
    </row>
    <row r="48" spans="1:35">
      <c r="A48" s="34" t="s">
        <v>232</v>
      </c>
      <c r="B48" s="34" t="s">
        <v>18</v>
      </c>
      <c r="C48" s="35">
        <v>56.421666710643983</v>
      </c>
      <c r="D48" s="35" t="s">
        <v>567</v>
      </c>
      <c r="E48" s="35" t="s">
        <v>866</v>
      </c>
      <c r="F48" s="35" t="s">
        <v>867</v>
      </c>
      <c r="G48" s="35" t="s">
        <v>866</v>
      </c>
      <c r="H48" s="35" t="s">
        <v>866</v>
      </c>
      <c r="I48" s="35" t="s">
        <v>867</v>
      </c>
      <c r="J48" s="35" t="s">
        <v>867</v>
      </c>
      <c r="K48" s="35" t="s">
        <v>865</v>
      </c>
      <c r="L48" s="35" t="s">
        <v>865</v>
      </c>
      <c r="M48" s="35" t="s">
        <v>866</v>
      </c>
      <c r="N48" s="35" t="s">
        <v>867</v>
      </c>
      <c r="O48" s="35" t="s">
        <v>868</v>
      </c>
      <c r="P48" s="35" t="s">
        <v>868</v>
      </c>
      <c r="Q48" s="35" t="s">
        <v>869</v>
      </c>
      <c r="R48" s="35" t="s">
        <v>867</v>
      </c>
      <c r="S48" s="35" t="s">
        <v>865</v>
      </c>
      <c r="T48" s="35" t="s">
        <v>867</v>
      </c>
      <c r="U48" s="35" t="s">
        <v>866</v>
      </c>
      <c r="V48" s="35" t="s">
        <v>866</v>
      </c>
      <c r="W48" s="35" t="s">
        <v>867</v>
      </c>
      <c r="X48" s="35" t="s">
        <v>867</v>
      </c>
      <c r="Y48" s="35" t="s">
        <v>866</v>
      </c>
      <c r="Z48" s="35" t="s">
        <v>866</v>
      </c>
      <c r="AA48" s="35" t="s">
        <v>867</v>
      </c>
      <c r="AB48" s="35" t="s">
        <v>869</v>
      </c>
      <c r="AC48" s="35" t="s">
        <v>867</v>
      </c>
      <c r="AD48" s="35" t="s">
        <v>867</v>
      </c>
      <c r="AE48" s="35" t="s">
        <v>867</v>
      </c>
      <c r="AF48" s="35" t="s">
        <v>865</v>
      </c>
      <c r="AG48" s="35" t="s">
        <v>865</v>
      </c>
      <c r="AH48" s="35" t="s">
        <v>869</v>
      </c>
      <c r="AI48" s="35" t="s">
        <v>868</v>
      </c>
    </row>
    <row r="49" spans="1:35">
      <c r="A49" s="34" t="s">
        <v>242</v>
      </c>
      <c r="B49" s="34" t="s">
        <v>28</v>
      </c>
      <c r="C49" s="35">
        <v>71.547501703412237</v>
      </c>
      <c r="D49" s="35" t="s">
        <v>566</v>
      </c>
      <c r="E49" s="35" t="s">
        <v>865</v>
      </c>
      <c r="F49" s="35" t="s">
        <v>865</v>
      </c>
      <c r="G49" s="35" t="s">
        <v>865</v>
      </c>
      <c r="H49" s="35" t="s">
        <v>866</v>
      </c>
      <c r="I49" s="35" t="s">
        <v>865</v>
      </c>
      <c r="J49" s="35" t="s">
        <v>865</v>
      </c>
      <c r="K49" s="35" t="s">
        <v>867</v>
      </c>
      <c r="L49" s="35" t="s">
        <v>865</v>
      </c>
      <c r="M49" s="35" t="s">
        <v>865</v>
      </c>
      <c r="N49" s="35" t="s">
        <v>865</v>
      </c>
      <c r="O49" s="35" t="s">
        <v>867</v>
      </c>
      <c r="P49" s="35" t="s">
        <v>865</v>
      </c>
      <c r="Q49" s="35" t="s">
        <v>865</v>
      </c>
      <c r="R49" s="35" t="s">
        <v>868</v>
      </c>
      <c r="S49" s="35" t="s">
        <v>865</v>
      </c>
      <c r="T49" s="35" t="s">
        <v>866</v>
      </c>
      <c r="U49" s="35" t="s">
        <v>866</v>
      </c>
      <c r="V49" s="35" t="s">
        <v>865</v>
      </c>
      <c r="W49" s="35" t="s">
        <v>865</v>
      </c>
      <c r="X49" s="35" t="s">
        <v>866</v>
      </c>
      <c r="Y49" s="35" t="s">
        <v>867</v>
      </c>
      <c r="Z49" s="35" t="s">
        <v>866</v>
      </c>
      <c r="AA49" s="35" t="s">
        <v>865</v>
      </c>
      <c r="AB49" s="35" t="s">
        <v>865</v>
      </c>
      <c r="AC49" s="35" t="s">
        <v>866</v>
      </c>
      <c r="AD49" s="35" t="s">
        <v>867</v>
      </c>
      <c r="AE49" s="35" t="s">
        <v>866</v>
      </c>
      <c r="AF49" s="35" t="s">
        <v>866</v>
      </c>
      <c r="AG49" s="35" t="s">
        <v>865</v>
      </c>
      <c r="AH49" s="35" t="s">
        <v>867</v>
      </c>
      <c r="AI49" s="35" t="s">
        <v>865</v>
      </c>
    </row>
    <row r="50" spans="1:35">
      <c r="A50" s="34" t="s">
        <v>220</v>
      </c>
      <c r="B50" s="34" t="s">
        <v>8</v>
      </c>
      <c r="C50" s="35">
        <v>62.383991758658162</v>
      </c>
      <c r="D50" s="35" t="s">
        <v>189</v>
      </c>
      <c r="E50" s="35" t="s">
        <v>866</v>
      </c>
      <c r="F50" s="35" t="s">
        <v>866</v>
      </c>
      <c r="G50" s="35" t="s">
        <v>865</v>
      </c>
      <c r="H50" s="35" t="s">
        <v>866</v>
      </c>
      <c r="I50" s="35" t="s">
        <v>866</v>
      </c>
      <c r="J50" s="35" t="s">
        <v>867</v>
      </c>
      <c r="K50" s="35" t="s">
        <v>866</v>
      </c>
      <c r="L50" s="35" t="s">
        <v>866</v>
      </c>
      <c r="M50" s="35" t="s">
        <v>866</v>
      </c>
      <c r="N50" s="35" t="s">
        <v>867</v>
      </c>
      <c r="O50" s="35" t="s">
        <v>868</v>
      </c>
      <c r="P50" s="35" t="s">
        <v>865</v>
      </c>
      <c r="Q50" s="35" t="s">
        <v>868</v>
      </c>
      <c r="R50" s="35" t="s">
        <v>865</v>
      </c>
      <c r="S50" s="35" t="s">
        <v>865</v>
      </c>
      <c r="T50" s="35" t="s">
        <v>867</v>
      </c>
      <c r="U50" s="35" t="s">
        <v>867</v>
      </c>
      <c r="V50" s="35" t="s">
        <v>865</v>
      </c>
      <c r="W50" s="35" t="s">
        <v>867</v>
      </c>
      <c r="X50" s="35" t="s">
        <v>865</v>
      </c>
      <c r="Y50" s="35" t="s">
        <v>866</v>
      </c>
      <c r="Z50" s="35" t="s">
        <v>866</v>
      </c>
      <c r="AA50" s="35" t="s">
        <v>865</v>
      </c>
      <c r="AB50" s="35" t="s">
        <v>869</v>
      </c>
      <c r="AC50" s="35" t="s">
        <v>866</v>
      </c>
      <c r="AD50" s="35" t="s">
        <v>866</v>
      </c>
      <c r="AE50" s="35" t="s">
        <v>866</v>
      </c>
      <c r="AF50" s="35" t="s">
        <v>866</v>
      </c>
      <c r="AG50" s="35" t="s">
        <v>866</v>
      </c>
      <c r="AH50" s="35" t="s">
        <v>869</v>
      </c>
      <c r="AI50" s="35" t="s">
        <v>868</v>
      </c>
    </row>
    <row r="51" spans="1:35">
      <c r="A51" s="34" t="s">
        <v>280</v>
      </c>
      <c r="B51" s="34" t="s">
        <v>68</v>
      </c>
      <c r="C51" s="35">
        <v>64.60482553769485</v>
      </c>
      <c r="D51" s="35" t="s">
        <v>566</v>
      </c>
      <c r="E51" s="35" t="s">
        <v>866</v>
      </c>
      <c r="F51" s="35" t="s">
        <v>865</v>
      </c>
      <c r="G51" s="35" t="s">
        <v>867</v>
      </c>
      <c r="H51" s="35" t="s">
        <v>866</v>
      </c>
      <c r="I51" s="35" t="s">
        <v>865</v>
      </c>
      <c r="J51" s="35" t="s">
        <v>867</v>
      </c>
      <c r="K51" s="35" t="s">
        <v>866</v>
      </c>
      <c r="L51" s="35" t="s">
        <v>866</v>
      </c>
      <c r="M51" s="35" t="s">
        <v>866</v>
      </c>
      <c r="N51" s="35" t="s">
        <v>868</v>
      </c>
      <c r="O51" s="35" t="s">
        <v>867</v>
      </c>
      <c r="P51" s="35" t="s">
        <v>866</v>
      </c>
      <c r="Q51" s="35" t="s">
        <v>866</v>
      </c>
      <c r="R51" s="35" t="s">
        <v>868</v>
      </c>
      <c r="S51" s="35" t="s">
        <v>865</v>
      </c>
      <c r="T51" s="35" t="s">
        <v>866</v>
      </c>
      <c r="U51" s="35" t="s">
        <v>867</v>
      </c>
      <c r="V51" s="35" t="s">
        <v>866</v>
      </c>
      <c r="W51" s="35" t="s">
        <v>867</v>
      </c>
      <c r="X51" s="35" t="s">
        <v>866</v>
      </c>
      <c r="Y51" s="35" t="s">
        <v>866</v>
      </c>
      <c r="Z51" s="35" t="s">
        <v>866</v>
      </c>
      <c r="AA51" s="35" t="s">
        <v>865</v>
      </c>
      <c r="AB51" s="35" t="s">
        <v>869</v>
      </c>
      <c r="AC51" s="35" t="s">
        <v>866</v>
      </c>
      <c r="AD51" s="35" t="s">
        <v>866</v>
      </c>
      <c r="AE51" s="35" t="s">
        <v>866</v>
      </c>
      <c r="AF51" s="35" t="s">
        <v>865</v>
      </c>
      <c r="AG51" s="35" t="s">
        <v>865</v>
      </c>
      <c r="AH51" s="35" t="s">
        <v>869</v>
      </c>
      <c r="AI51" s="35" t="s">
        <v>867</v>
      </c>
    </row>
    <row r="52" spans="1:35">
      <c r="A52" s="34" t="s">
        <v>278</v>
      </c>
      <c r="B52" s="34" t="s">
        <v>94</v>
      </c>
      <c r="C52" s="35">
        <v>57.061159626963864</v>
      </c>
      <c r="D52" s="35" t="s">
        <v>189</v>
      </c>
      <c r="E52" s="35" t="s">
        <v>867</v>
      </c>
      <c r="F52" s="35" t="s">
        <v>865</v>
      </c>
      <c r="G52" s="35" t="s">
        <v>867</v>
      </c>
      <c r="H52" s="35" t="s">
        <v>867</v>
      </c>
      <c r="I52" s="35" t="s">
        <v>867</v>
      </c>
      <c r="J52" s="35" t="s">
        <v>867</v>
      </c>
      <c r="K52" s="35" t="s">
        <v>866</v>
      </c>
      <c r="L52" s="35" t="s">
        <v>865</v>
      </c>
      <c r="M52" s="35" t="s">
        <v>866</v>
      </c>
      <c r="N52" s="35" t="s">
        <v>867</v>
      </c>
      <c r="O52" s="35" t="s">
        <v>868</v>
      </c>
      <c r="P52" s="35" t="s">
        <v>867</v>
      </c>
      <c r="Q52" s="35" t="s">
        <v>867</v>
      </c>
      <c r="R52" s="35" t="s">
        <v>866</v>
      </c>
      <c r="S52" s="35" t="s">
        <v>865</v>
      </c>
      <c r="T52" s="35" t="s">
        <v>866</v>
      </c>
      <c r="U52" s="35" t="s">
        <v>866</v>
      </c>
      <c r="V52" s="35" t="s">
        <v>866</v>
      </c>
      <c r="W52" s="35" t="s">
        <v>868</v>
      </c>
      <c r="X52" s="35" t="s">
        <v>867</v>
      </c>
      <c r="Y52" s="35" t="s">
        <v>866</v>
      </c>
      <c r="Z52" s="35" t="s">
        <v>867</v>
      </c>
      <c r="AA52" s="35" t="s">
        <v>866</v>
      </c>
      <c r="AB52" s="35" t="s">
        <v>869</v>
      </c>
      <c r="AC52" s="35" t="s">
        <v>868</v>
      </c>
      <c r="AD52" s="35" t="s">
        <v>868</v>
      </c>
      <c r="AE52" s="35" t="s">
        <v>866</v>
      </c>
      <c r="AF52" s="35" t="s">
        <v>865</v>
      </c>
      <c r="AG52" s="35" t="s">
        <v>866</v>
      </c>
      <c r="AH52" s="35" t="s">
        <v>869</v>
      </c>
      <c r="AI52" s="35" t="s">
        <v>868</v>
      </c>
    </row>
    <row r="53" spans="1:35">
      <c r="A53" s="34" t="s">
        <v>275</v>
      </c>
      <c r="B53" s="34" t="s">
        <v>63</v>
      </c>
      <c r="C53" s="35">
        <v>61.217041475097552</v>
      </c>
      <c r="D53" s="35" t="s">
        <v>189</v>
      </c>
      <c r="E53" s="35" t="s">
        <v>866</v>
      </c>
      <c r="F53" s="35" t="s">
        <v>865</v>
      </c>
      <c r="G53" s="35" t="s">
        <v>867</v>
      </c>
      <c r="H53" s="35" t="s">
        <v>867</v>
      </c>
      <c r="I53" s="35" t="s">
        <v>866</v>
      </c>
      <c r="J53" s="35" t="s">
        <v>867</v>
      </c>
      <c r="K53" s="35" t="s">
        <v>866</v>
      </c>
      <c r="L53" s="35" t="s">
        <v>866</v>
      </c>
      <c r="M53" s="35" t="s">
        <v>865</v>
      </c>
      <c r="N53" s="35" t="s">
        <v>867</v>
      </c>
      <c r="O53" s="35" t="s">
        <v>867</v>
      </c>
      <c r="P53" s="35" t="s">
        <v>866</v>
      </c>
      <c r="Q53" s="35" t="s">
        <v>868</v>
      </c>
      <c r="R53" s="35" t="s">
        <v>865</v>
      </c>
      <c r="S53" s="35" t="s">
        <v>865</v>
      </c>
      <c r="T53" s="35" t="s">
        <v>866</v>
      </c>
      <c r="U53" s="35" t="s">
        <v>866</v>
      </c>
      <c r="V53" s="35" t="s">
        <v>866</v>
      </c>
      <c r="W53" s="35" t="s">
        <v>867</v>
      </c>
      <c r="X53" s="35" t="s">
        <v>868</v>
      </c>
      <c r="Y53" s="35" t="s">
        <v>867</v>
      </c>
      <c r="Z53" s="35" t="s">
        <v>867</v>
      </c>
      <c r="AA53" s="35" t="s">
        <v>866</v>
      </c>
      <c r="AB53" s="35" t="s">
        <v>869</v>
      </c>
      <c r="AC53" s="35" t="s">
        <v>866</v>
      </c>
      <c r="AD53" s="35" t="s">
        <v>867</v>
      </c>
      <c r="AE53" s="35" t="s">
        <v>866</v>
      </c>
      <c r="AF53" s="35" t="s">
        <v>865</v>
      </c>
      <c r="AG53" s="35" t="s">
        <v>866</v>
      </c>
      <c r="AH53" s="35" t="s">
        <v>868</v>
      </c>
      <c r="AI53" s="35" t="s">
        <v>867</v>
      </c>
    </row>
    <row r="54" spans="1:35">
      <c r="A54" s="34" t="s">
        <v>272</v>
      </c>
      <c r="B54" s="34" t="s">
        <v>59</v>
      </c>
      <c r="C54" s="35">
        <v>60.963024575870264</v>
      </c>
      <c r="D54" s="35" t="s">
        <v>189</v>
      </c>
      <c r="E54" s="35" t="s">
        <v>866</v>
      </c>
      <c r="F54" s="35" t="s">
        <v>865</v>
      </c>
      <c r="G54" s="35" t="s">
        <v>867</v>
      </c>
      <c r="H54" s="35" t="s">
        <v>866</v>
      </c>
      <c r="I54" s="35" t="s">
        <v>866</v>
      </c>
      <c r="J54" s="35" t="s">
        <v>867</v>
      </c>
      <c r="K54" s="35" t="s">
        <v>866</v>
      </c>
      <c r="L54" s="35" t="s">
        <v>866</v>
      </c>
      <c r="M54" s="35" t="s">
        <v>866</v>
      </c>
      <c r="N54" s="35" t="s">
        <v>867</v>
      </c>
      <c r="O54" s="35" t="s">
        <v>867</v>
      </c>
      <c r="P54" s="35" t="s">
        <v>865</v>
      </c>
      <c r="Q54" s="35" t="s">
        <v>868</v>
      </c>
      <c r="R54" s="35" t="s">
        <v>866</v>
      </c>
      <c r="S54" s="35" t="s">
        <v>865</v>
      </c>
      <c r="T54" s="35" t="s">
        <v>866</v>
      </c>
      <c r="U54" s="35" t="s">
        <v>868</v>
      </c>
      <c r="V54" s="35" t="s">
        <v>867</v>
      </c>
      <c r="W54" s="35" t="s">
        <v>867</v>
      </c>
      <c r="X54" s="35" t="s">
        <v>866</v>
      </c>
      <c r="Y54" s="35" t="s">
        <v>865</v>
      </c>
      <c r="Z54" s="35" t="s">
        <v>866</v>
      </c>
      <c r="AA54" s="35" t="s">
        <v>868</v>
      </c>
      <c r="AB54" s="35" t="s">
        <v>868</v>
      </c>
      <c r="AC54" s="35" t="s">
        <v>866</v>
      </c>
      <c r="AD54" s="35" t="s">
        <v>865</v>
      </c>
      <c r="AE54" s="35" t="s">
        <v>866</v>
      </c>
      <c r="AF54" s="35" t="s">
        <v>865</v>
      </c>
      <c r="AG54" s="35" t="s">
        <v>866</v>
      </c>
      <c r="AH54" s="35" t="s">
        <v>869</v>
      </c>
      <c r="AI54" s="35" t="s">
        <v>867</v>
      </c>
    </row>
    <row r="55" spans="1:35">
      <c r="A55" s="34" t="s">
        <v>221</v>
      </c>
      <c r="B55" s="34" t="s">
        <v>95</v>
      </c>
      <c r="C55" s="35">
        <v>70.105362999305726</v>
      </c>
      <c r="D55" s="35" t="s">
        <v>566</v>
      </c>
      <c r="E55" s="35" t="s">
        <v>865</v>
      </c>
      <c r="F55" s="35" t="s">
        <v>865</v>
      </c>
      <c r="G55" s="35" t="s">
        <v>866</v>
      </c>
      <c r="H55" s="35" t="s">
        <v>866</v>
      </c>
      <c r="I55" s="35" t="s">
        <v>866</v>
      </c>
      <c r="J55" s="35" t="s">
        <v>865</v>
      </c>
      <c r="K55" s="35" t="s">
        <v>866</v>
      </c>
      <c r="L55" s="35" t="s">
        <v>866</v>
      </c>
      <c r="M55" s="35" t="s">
        <v>865</v>
      </c>
      <c r="N55" s="35" t="s">
        <v>867</v>
      </c>
      <c r="O55" s="35" t="s">
        <v>865</v>
      </c>
      <c r="P55" s="35" t="s">
        <v>866</v>
      </c>
      <c r="Q55" s="35" t="s">
        <v>865</v>
      </c>
      <c r="R55" s="35" t="s">
        <v>867</v>
      </c>
      <c r="S55" s="35" t="s">
        <v>865</v>
      </c>
      <c r="T55" s="35" t="s">
        <v>866</v>
      </c>
      <c r="U55" s="35" t="s">
        <v>866</v>
      </c>
      <c r="V55" s="35" t="s">
        <v>865</v>
      </c>
      <c r="W55" s="35" t="s">
        <v>867</v>
      </c>
      <c r="X55" s="35" t="s">
        <v>866</v>
      </c>
      <c r="Y55" s="35" t="s">
        <v>866</v>
      </c>
      <c r="Z55" s="35" t="s">
        <v>866</v>
      </c>
      <c r="AA55" s="35" t="s">
        <v>866</v>
      </c>
      <c r="AB55" s="35" t="s">
        <v>869</v>
      </c>
      <c r="AC55" s="35" t="s">
        <v>866</v>
      </c>
      <c r="AD55" s="35" t="s">
        <v>866</v>
      </c>
      <c r="AE55" s="35" t="s">
        <v>865</v>
      </c>
      <c r="AF55" s="35" t="s">
        <v>866</v>
      </c>
      <c r="AG55" s="35" t="s">
        <v>865</v>
      </c>
      <c r="AH55" s="35" t="s">
        <v>865</v>
      </c>
      <c r="AI55" s="35" t="s">
        <v>866</v>
      </c>
    </row>
    <row r="56" spans="1:35">
      <c r="A56" s="34" t="s">
        <v>235</v>
      </c>
      <c r="B56" s="34" t="s">
        <v>21</v>
      </c>
      <c r="C56" s="35">
        <v>67.967788751248293</v>
      </c>
      <c r="D56" s="35" t="s">
        <v>566</v>
      </c>
      <c r="E56" s="35" t="s">
        <v>866</v>
      </c>
      <c r="F56" s="35" t="s">
        <v>865</v>
      </c>
      <c r="G56" s="35" t="s">
        <v>867</v>
      </c>
      <c r="H56" s="35" t="s">
        <v>865</v>
      </c>
      <c r="I56" s="35" t="s">
        <v>865</v>
      </c>
      <c r="J56" s="35" t="s">
        <v>866</v>
      </c>
      <c r="K56" s="35" t="s">
        <v>866</v>
      </c>
      <c r="L56" s="35" t="s">
        <v>866</v>
      </c>
      <c r="M56" s="35" t="s">
        <v>865</v>
      </c>
      <c r="N56" s="35" t="s">
        <v>868</v>
      </c>
      <c r="O56" s="35" t="s">
        <v>867</v>
      </c>
      <c r="P56" s="35" t="s">
        <v>866</v>
      </c>
      <c r="Q56" s="35" t="s">
        <v>866</v>
      </c>
      <c r="R56" s="35" t="s">
        <v>866</v>
      </c>
      <c r="S56" s="35" t="s">
        <v>865</v>
      </c>
      <c r="T56" s="35" t="s">
        <v>866</v>
      </c>
      <c r="U56" s="35" t="s">
        <v>867</v>
      </c>
      <c r="V56" s="35" t="s">
        <v>865</v>
      </c>
      <c r="W56" s="35" t="s">
        <v>866</v>
      </c>
      <c r="X56" s="35" t="s">
        <v>869</v>
      </c>
      <c r="Y56" s="35" t="s">
        <v>866</v>
      </c>
      <c r="Z56" s="35" t="s">
        <v>865</v>
      </c>
      <c r="AA56" s="35" t="s">
        <v>866</v>
      </c>
      <c r="AB56" s="35" t="s">
        <v>868</v>
      </c>
      <c r="AC56" s="35" t="s">
        <v>866</v>
      </c>
      <c r="AD56" s="35" t="s">
        <v>867</v>
      </c>
      <c r="AE56" s="35" t="s">
        <v>865</v>
      </c>
      <c r="AF56" s="35" t="s">
        <v>865</v>
      </c>
      <c r="AG56" s="35" t="s">
        <v>865</v>
      </c>
      <c r="AH56" s="35" t="s">
        <v>867</v>
      </c>
      <c r="AI56" s="35" t="s">
        <v>867</v>
      </c>
    </row>
    <row r="57" spans="1:35">
      <c r="A57" s="34" t="s">
        <v>274</v>
      </c>
      <c r="B57" s="34" t="s">
        <v>62</v>
      </c>
      <c r="C57" s="35">
        <v>66.291949960185121</v>
      </c>
      <c r="D57" s="35" t="s">
        <v>566</v>
      </c>
      <c r="E57" s="35" t="s">
        <v>866</v>
      </c>
      <c r="F57" s="35" t="s">
        <v>865</v>
      </c>
      <c r="G57" s="35" t="s">
        <v>865</v>
      </c>
      <c r="H57" s="35" t="s">
        <v>866</v>
      </c>
      <c r="I57" s="35" t="s">
        <v>866</v>
      </c>
      <c r="J57" s="35" t="s">
        <v>866</v>
      </c>
      <c r="K57" s="35" t="s">
        <v>866</v>
      </c>
      <c r="L57" s="35" t="s">
        <v>865</v>
      </c>
      <c r="M57" s="35" t="s">
        <v>866</v>
      </c>
      <c r="N57" s="35" t="s">
        <v>867</v>
      </c>
      <c r="O57" s="35" t="s">
        <v>867</v>
      </c>
      <c r="P57" s="35" t="s">
        <v>865</v>
      </c>
      <c r="Q57" s="35" t="s">
        <v>866</v>
      </c>
      <c r="R57" s="35" t="s">
        <v>866</v>
      </c>
      <c r="S57" s="35" t="s">
        <v>865</v>
      </c>
      <c r="T57" s="35" t="s">
        <v>866</v>
      </c>
      <c r="U57" s="35" t="s">
        <v>866</v>
      </c>
      <c r="V57" s="35" t="s">
        <v>865</v>
      </c>
      <c r="W57" s="35" t="s">
        <v>867</v>
      </c>
      <c r="X57" s="35" t="s">
        <v>865</v>
      </c>
      <c r="Y57" s="35" t="s">
        <v>866</v>
      </c>
      <c r="Z57" s="35" t="s">
        <v>866</v>
      </c>
      <c r="AA57" s="35" t="s">
        <v>865</v>
      </c>
      <c r="AB57" s="35" t="s">
        <v>869</v>
      </c>
      <c r="AC57" s="35" t="s">
        <v>865</v>
      </c>
      <c r="AD57" s="35" t="s">
        <v>868</v>
      </c>
      <c r="AE57" s="35" t="s">
        <v>867</v>
      </c>
      <c r="AF57" s="35" t="s">
        <v>866</v>
      </c>
      <c r="AG57" s="35" t="s">
        <v>866</v>
      </c>
      <c r="AH57" s="35" t="s">
        <v>867</v>
      </c>
      <c r="AI57" s="35" t="s">
        <v>867</v>
      </c>
    </row>
    <row r="58" spans="1:35">
      <c r="A58" s="34" t="s">
        <v>281</v>
      </c>
      <c r="B58" s="34" t="s">
        <v>96</v>
      </c>
      <c r="C58" s="35">
        <v>52.23804256611816</v>
      </c>
      <c r="D58" s="35" t="s">
        <v>567</v>
      </c>
      <c r="E58" s="35" t="s">
        <v>867</v>
      </c>
      <c r="F58" s="35" t="s">
        <v>867</v>
      </c>
      <c r="G58" s="35" t="s">
        <v>867</v>
      </c>
      <c r="H58" s="35" t="s">
        <v>866</v>
      </c>
      <c r="I58" s="35" t="s">
        <v>869</v>
      </c>
      <c r="J58" s="35" t="s">
        <v>867</v>
      </c>
      <c r="K58" s="35" t="s">
        <v>866</v>
      </c>
      <c r="L58" s="35" t="s">
        <v>866</v>
      </c>
      <c r="M58" s="35" t="s">
        <v>865</v>
      </c>
      <c r="N58" s="35" t="s">
        <v>867</v>
      </c>
      <c r="O58" s="35" t="s">
        <v>869</v>
      </c>
      <c r="P58" s="35" t="s">
        <v>867</v>
      </c>
      <c r="Q58" s="35" t="s">
        <v>868</v>
      </c>
      <c r="R58" s="35" t="s">
        <v>869</v>
      </c>
      <c r="S58" s="35" t="s">
        <v>867</v>
      </c>
      <c r="T58" s="35" t="s">
        <v>866</v>
      </c>
      <c r="U58" s="35" t="s">
        <v>867</v>
      </c>
      <c r="V58" s="35" t="s">
        <v>865</v>
      </c>
      <c r="W58" s="35" t="s">
        <v>867</v>
      </c>
      <c r="X58" s="35" t="s">
        <v>868</v>
      </c>
      <c r="Y58" s="35" t="s">
        <v>867</v>
      </c>
      <c r="Z58" s="35" t="s">
        <v>866</v>
      </c>
      <c r="AA58" s="35" t="s">
        <v>869</v>
      </c>
      <c r="AB58" s="35" t="s">
        <v>867</v>
      </c>
      <c r="AC58" s="35" t="s">
        <v>869</v>
      </c>
      <c r="AD58" s="35" t="s">
        <v>869</v>
      </c>
      <c r="AE58" s="35" t="s">
        <v>868</v>
      </c>
      <c r="AF58" s="35" t="s">
        <v>867</v>
      </c>
      <c r="AG58" s="35" t="s">
        <v>866</v>
      </c>
      <c r="AH58" s="35" t="s">
        <v>869</v>
      </c>
      <c r="AI58" s="35" t="s">
        <v>867</v>
      </c>
    </row>
    <row r="59" spans="1:35">
      <c r="A59" s="34" t="s">
        <v>248</v>
      </c>
      <c r="B59" s="34" t="s">
        <v>34</v>
      </c>
      <c r="C59" s="35">
        <v>53.66747218201435</v>
      </c>
      <c r="D59" s="35" t="s">
        <v>567</v>
      </c>
      <c r="E59" s="35" t="s">
        <v>866</v>
      </c>
      <c r="F59" s="35" t="s">
        <v>867</v>
      </c>
      <c r="G59" s="35" t="s">
        <v>867</v>
      </c>
      <c r="H59" s="35" t="s">
        <v>868</v>
      </c>
      <c r="I59" s="35" t="s">
        <v>867</v>
      </c>
      <c r="J59" s="35" t="s">
        <v>867</v>
      </c>
      <c r="K59" s="35" t="s">
        <v>867</v>
      </c>
      <c r="L59" s="35" t="s">
        <v>867</v>
      </c>
      <c r="M59" s="35" t="s">
        <v>866</v>
      </c>
      <c r="N59" s="35" t="s">
        <v>867</v>
      </c>
      <c r="O59" s="35" t="s">
        <v>867</v>
      </c>
      <c r="P59" s="35" t="s">
        <v>866</v>
      </c>
      <c r="Q59" s="35" t="s">
        <v>867</v>
      </c>
      <c r="R59" s="35" t="s">
        <v>866</v>
      </c>
      <c r="S59" s="35" t="s">
        <v>866</v>
      </c>
      <c r="T59" s="35" t="s">
        <v>868</v>
      </c>
      <c r="U59" s="35" t="s">
        <v>865</v>
      </c>
      <c r="V59" s="35" t="s">
        <v>865</v>
      </c>
      <c r="W59" s="35" t="s">
        <v>868</v>
      </c>
      <c r="X59" s="35" t="s">
        <v>868</v>
      </c>
      <c r="Y59" s="35" t="s">
        <v>867</v>
      </c>
      <c r="Z59" s="35" t="s">
        <v>868</v>
      </c>
      <c r="AA59" s="35" t="s">
        <v>869</v>
      </c>
      <c r="AB59" s="35" t="s">
        <v>865</v>
      </c>
      <c r="AC59" s="35" t="s">
        <v>868</v>
      </c>
      <c r="AD59" s="35" t="s">
        <v>867</v>
      </c>
      <c r="AE59" s="35" t="s">
        <v>867</v>
      </c>
      <c r="AF59" s="35" t="s">
        <v>866</v>
      </c>
      <c r="AG59" s="35" t="s">
        <v>865</v>
      </c>
      <c r="AH59" s="35" t="s">
        <v>868</v>
      </c>
      <c r="AI59" s="35" t="s">
        <v>868</v>
      </c>
    </row>
    <row r="60" spans="1:35">
      <c r="A60" s="34" t="s">
        <v>258</v>
      </c>
      <c r="B60" s="34" t="s">
        <v>44</v>
      </c>
      <c r="C60" s="35">
        <v>54.796483244203529</v>
      </c>
      <c r="D60" s="35" t="s">
        <v>567</v>
      </c>
      <c r="E60" s="35" t="s">
        <v>868</v>
      </c>
      <c r="F60" s="35" t="s">
        <v>866</v>
      </c>
      <c r="G60" s="35" t="s">
        <v>867</v>
      </c>
      <c r="H60" s="35" t="s">
        <v>867</v>
      </c>
      <c r="I60" s="35" t="s">
        <v>867</v>
      </c>
      <c r="J60" s="35" t="s">
        <v>866</v>
      </c>
      <c r="K60" s="35" t="s">
        <v>866</v>
      </c>
      <c r="L60" s="35" t="s">
        <v>867</v>
      </c>
      <c r="M60" s="35" t="s">
        <v>868</v>
      </c>
      <c r="N60" s="35" t="s">
        <v>868</v>
      </c>
      <c r="O60" s="35" t="s">
        <v>868</v>
      </c>
      <c r="P60" s="35" t="s">
        <v>867</v>
      </c>
      <c r="Q60" s="35" t="s">
        <v>867</v>
      </c>
      <c r="R60" s="35" t="s">
        <v>866</v>
      </c>
      <c r="S60" s="35" t="s">
        <v>866</v>
      </c>
      <c r="T60" s="35" t="s">
        <v>866</v>
      </c>
      <c r="U60" s="35" t="s">
        <v>867</v>
      </c>
      <c r="V60" s="35" t="s">
        <v>865</v>
      </c>
      <c r="W60" s="35" t="s">
        <v>867</v>
      </c>
      <c r="X60" s="35" t="s">
        <v>868</v>
      </c>
      <c r="Y60" s="35" t="s">
        <v>867</v>
      </c>
      <c r="Z60" s="35" t="s">
        <v>867</v>
      </c>
      <c r="AA60" s="35" t="s">
        <v>868</v>
      </c>
      <c r="AB60" s="35" t="s">
        <v>868</v>
      </c>
      <c r="AC60" s="35" t="s">
        <v>868</v>
      </c>
      <c r="AD60" s="35" t="s">
        <v>865</v>
      </c>
      <c r="AE60" s="35" t="s">
        <v>867</v>
      </c>
      <c r="AF60" s="35" t="s">
        <v>868</v>
      </c>
      <c r="AG60" s="35" t="s">
        <v>866</v>
      </c>
      <c r="AH60" s="35" t="s">
        <v>865</v>
      </c>
      <c r="AI60" s="35" t="s">
        <v>867</v>
      </c>
    </row>
    <row r="61" spans="1:35">
      <c r="A61" s="34" t="s">
        <v>279</v>
      </c>
      <c r="B61" s="34" t="s">
        <v>67</v>
      </c>
      <c r="C61" s="35">
        <v>55.645344568086863</v>
      </c>
      <c r="D61" s="35" t="s">
        <v>567</v>
      </c>
      <c r="E61" s="35" t="s">
        <v>868</v>
      </c>
      <c r="F61" s="35" t="s">
        <v>867</v>
      </c>
      <c r="G61" s="35" t="s">
        <v>867</v>
      </c>
      <c r="H61" s="35" t="s">
        <v>867</v>
      </c>
      <c r="I61" s="35" t="s">
        <v>867</v>
      </c>
      <c r="J61" s="35" t="s">
        <v>866</v>
      </c>
      <c r="K61" s="35" t="s">
        <v>867</v>
      </c>
      <c r="L61" s="35" t="s">
        <v>869</v>
      </c>
      <c r="M61" s="35" t="s">
        <v>867</v>
      </c>
      <c r="N61" s="35" t="s">
        <v>867</v>
      </c>
      <c r="O61" s="35" t="s">
        <v>867</v>
      </c>
      <c r="P61" s="35" t="s">
        <v>867</v>
      </c>
      <c r="Q61" s="35" t="s">
        <v>868</v>
      </c>
      <c r="R61" s="35" t="s">
        <v>866</v>
      </c>
      <c r="S61" s="35" t="s">
        <v>865</v>
      </c>
      <c r="T61" s="35" t="s">
        <v>868</v>
      </c>
      <c r="U61" s="35" t="s">
        <v>865</v>
      </c>
      <c r="V61" s="35" t="s">
        <v>865</v>
      </c>
      <c r="W61" s="35" t="s">
        <v>867</v>
      </c>
      <c r="X61" s="35" t="s">
        <v>868</v>
      </c>
      <c r="Y61" s="35" t="s">
        <v>867</v>
      </c>
      <c r="Z61" s="35" t="s">
        <v>867</v>
      </c>
      <c r="AA61" s="35" t="s">
        <v>868</v>
      </c>
      <c r="AB61" s="35" t="s">
        <v>865</v>
      </c>
      <c r="AC61" s="35" t="s">
        <v>868</v>
      </c>
      <c r="AD61" s="35" t="s">
        <v>867</v>
      </c>
      <c r="AE61" s="35" t="s">
        <v>867</v>
      </c>
      <c r="AF61" s="35" t="s">
        <v>866</v>
      </c>
      <c r="AG61" s="35" t="s">
        <v>866</v>
      </c>
      <c r="AH61" s="35" t="s">
        <v>865</v>
      </c>
      <c r="AI61" s="35" t="s">
        <v>866</v>
      </c>
    </row>
    <row r="62" spans="1:35">
      <c r="A62" s="34" t="s">
        <v>219</v>
      </c>
      <c r="B62" s="34" t="s">
        <v>7</v>
      </c>
      <c r="C62" s="35">
        <v>49.454384788351099</v>
      </c>
      <c r="D62" s="35" t="s">
        <v>568</v>
      </c>
      <c r="E62" s="35" t="s">
        <v>868</v>
      </c>
      <c r="F62" s="35" t="s">
        <v>866</v>
      </c>
      <c r="G62" s="35" t="s">
        <v>868</v>
      </c>
      <c r="H62" s="35" t="s">
        <v>867</v>
      </c>
      <c r="I62" s="35" t="s">
        <v>868</v>
      </c>
      <c r="J62" s="35" t="s">
        <v>868</v>
      </c>
      <c r="K62" s="35" t="s">
        <v>866</v>
      </c>
      <c r="L62" s="35" t="s">
        <v>867</v>
      </c>
      <c r="M62" s="35" t="s">
        <v>868</v>
      </c>
      <c r="N62" s="35" t="s">
        <v>866</v>
      </c>
      <c r="O62" s="35" t="s">
        <v>868</v>
      </c>
      <c r="P62" s="35" t="s">
        <v>869</v>
      </c>
      <c r="Q62" s="35" t="s">
        <v>868</v>
      </c>
      <c r="R62" s="35" t="s">
        <v>866</v>
      </c>
      <c r="S62" s="35" t="s">
        <v>866</v>
      </c>
      <c r="T62" s="35" t="s">
        <v>867</v>
      </c>
      <c r="U62" s="35" t="s">
        <v>867</v>
      </c>
      <c r="V62" s="35" t="s">
        <v>865</v>
      </c>
      <c r="W62" s="35" t="s">
        <v>869</v>
      </c>
      <c r="X62" s="35" t="s">
        <v>867</v>
      </c>
      <c r="Y62" s="35" t="s">
        <v>867</v>
      </c>
      <c r="Z62" s="35" t="s">
        <v>867</v>
      </c>
      <c r="AA62" s="35" t="s">
        <v>869</v>
      </c>
      <c r="AB62" s="35" t="s">
        <v>866</v>
      </c>
      <c r="AC62" s="35" t="s">
        <v>868</v>
      </c>
      <c r="AD62" s="35" t="s">
        <v>868</v>
      </c>
      <c r="AE62" s="35" t="s">
        <v>867</v>
      </c>
      <c r="AF62" s="35" t="s">
        <v>866</v>
      </c>
      <c r="AG62" s="35" t="s">
        <v>867</v>
      </c>
      <c r="AH62" s="35" t="s">
        <v>868</v>
      </c>
      <c r="AI62" s="35" t="s">
        <v>869</v>
      </c>
    </row>
    <row r="63" spans="1:35">
      <c r="A63" s="34" t="s">
        <v>224</v>
      </c>
      <c r="B63" s="34" t="s">
        <v>11</v>
      </c>
      <c r="C63" s="35">
        <v>48.724893903089381</v>
      </c>
      <c r="D63" s="35" t="s">
        <v>568</v>
      </c>
      <c r="E63" s="35" t="s">
        <v>867</v>
      </c>
      <c r="F63" s="35" t="s">
        <v>867</v>
      </c>
      <c r="G63" s="35" t="s">
        <v>867</v>
      </c>
      <c r="H63" s="35" t="s">
        <v>869</v>
      </c>
      <c r="I63" s="35" t="s">
        <v>868</v>
      </c>
      <c r="J63" s="35" t="s">
        <v>867</v>
      </c>
      <c r="K63" s="35" t="s">
        <v>866</v>
      </c>
      <c r="L63" s="35" t="s">
        <v>869</v>
      </c>
      <c r="M63" s="35" t="s">
        <v>866</v>
      </c>
      <c r="N63" s="35" t="s">
        <v>868</v>
      </c>
      <c r="O63" s="35" t="s">
        <v>867</v>
      </c>
      <c r="P63" s="35" t="s">
        <v>868</v>
      </c>
      <c r="Q63" s="35" t="s">
        <v>869</v>
      </c>
      <c r="R63" s="35" t="s">
        <v>865</v>
      </c>
      <c r="S63" s="35" t="s">
        <v>866</v>
      </c>
      <c r="T63" s="35" t="s">
        <v>867</v>
      </c>
      <c r="U63" s="35" t="s">
        <v>866</v>
      </c>
      <c r="V63" s="35" t="s">
        <v>865</v>
      </c>
      <c r="W63" s="35" t="s">
        <v>867</v>
      </c>
      <c r="X63" s="35" t="s">
        <v>868</v>
      </c>
      <c r="Y63" s="35" t="s">
        <v>867</v>
      </c>
      <c r="Z63" s="35" t="s">
        <v>869</v>
      </c>
      <c r="AA63" s="35" t="s">
        <v>867</v>
      </c>
      <c r="AB63" s="35" t="s">
        <v>868</v>
      </c>
      <c r="AC63" s="35" t="s">
        <v>869</v>
      </c>
      <c r="AD63" s="35" t="s">
        <v>868</v>
      </c>
      <c r="AE63" s="35" t="s">
        <v>867</v>
      </c>
      <c r="AF63" s="35" t="s">
        <v>868</v>
      </c>
      <c r="AG63" s="35" t="s">
        <v>865</v>
      </c>
      <c r="AH63" s="35" t="s">
        <v>868</v>
      </c>
      <c r="AI63" s="35" t="s">
        <v>867</v>
      </c>
    </row>
    <row r="64" spans="1:35">
      <c r="A64" s="34" t="s">
        <v>223</v>
      </c>
      <c r="B64" s="34" t="s">
        <v>97</v>
      </c>
      <c r="C64" s="35">
        <v>50.434145889365986</v>
      </c>
      <c r="D64" s="35" t="s">
        <v>567</v>
      </c>
      <c r="E64" s="35" t="s">
        <v>868</v>
      </c>
      <c r="F64" s="35" t="s">
        <v>866</v>
      </c>
      <c r="G64" s="35" t="s">
        <v>868</v>
      </c>
      <c r="H64" s="35" t="s">
        <v>867</v>
      </c>
      <c r="I64" s="35" t="s">
        <v>867</v>
      </c>
      <c r="J64" s="35" t="s">
        <v>867</v>
      </c>
      <c r="K64" s="35" t="s">
        <v>866</v>
      </c>
      <c r="L64" s="35" t="s">
        <v>869</v>
      </c>
      <c r="M64" s="35" t="s">
        <v>868</v>
      </c>
      <c r="N64" s="35" t="s">
        <v>868</v>
      </c>
      <c r="O64" s="35" t="s">
        <v>868</v>
      </c>
      <c r="P64" s="35" t="s">
        <v>866</v>
      </c>
      <c r="Q64" s="35" t="s">
        <v>867</v>
      </c>
      <c r="R64" s="35" t="s">
        <v>866</v>
      </c>
      <c r="S64" s="35" t="s">
        <v>865</v>
      </c>
      <c r="T64" s="35" t="s">
        <v>867</v>
      </c>
      <c r="U64" s="35" t="s">
        <v>868</v>
      </c>
      <c r="V64" s="35" t="s">
        <v>865</v>
      </c>
      <c r="W64" s="35" t="s">
        <v>869</v>
      </c>
      <c r="X64" s="35" t="s">
        <v>867</v>
      </c>
      <c r="Y64" s="35" t="s">
        <v>866</v>
      </c>
      <c r="Z64" s="35" t="s">
        <v>867</v>
      </c>
      <c r="AA64" s="35" t="s">
        <v>869</v>
      </c>
      <c r="AB64" s="35" t="s">
        <v>866</v>
      </c>
      <c r="AC64" s="35" t="s">
        <v>868</v>
      </c>
      <c r="AD64" s="35" t="s">
        <v>867</v>
      </c>
      <c r="AE64" s="35" t="s">
        <v>867</v>
      </c>
      <c r="AF64" s="35" t="s">
        <v>866</v>
      </c>
      <c r="AG64" s="35" t="s">
        <v>865</v>
      </c>
      <c r="AH64" s="35" t="s">
        <v>869</v>
      </c>
      <c r="AI64" s="35" t="s">
        <v>868</v>
      </c>
    </row>
    <row r="65" spans="1:35">
      <c r="A65" s="34" t="s">
        <v>212</v>
      </c>
      <c r="B65" s="34" t="s">
        <v>0</v>
      </c>
      <c r="C65" s="35">
        <v>51.404605341525588</v>
      </c>
      <c r="D65" s="35" t="s">
        <v>567</v>
      </c>
      <c r="E65" s="35" t="s">
        <v>867</v>
      </c>
      <c r="F65" s="35" t="s">
        <v>866</v>
      </c>
      <c r="G65" s="35" t="s">
        <v>867</v>
      </c>
      <c r="H65" s="35" t="s">
        <v>867</v>
      </c>
      <c r="I65" s="35" t="s">
        <v>868</v>
      </c>
      <c r="J65" s="35" t="s">
        <v>868</v>
      </c>
      <c r="K65" s="35" t="s">
        <v>866</v>
      </c>
      <c r="L65" s="35" t="s">
        <v>868</v>
      </c>
      <c r="M65" s="35" t="s">
        <v>867</v>
      </c>
      <c r="N65" s="35" t="s">
        <v>868</v>
      </c>
      <c r="O65" s="35" t="s">
        <v>866</v>
      </c>
      <c r="P65" s="35" t="s">
        <v>868</v>
      </c>
      <c r="Q65" s="35" t="s">
        <v>869</v>
      </c>
      <c r="R65" s="35" t="s">
        <v>866</v>
      </c>
      <c r="S65" s="35" t="s">
        <v>865</v>
      </c>
      <c r="T65" s="35" t="s">
        <v>866</v>
      </c>
      <c r="U65" s="35" t="s">
        <v>865</v>
      </c>
      <c r="V65" s="35" t="s">
        <v>865</v>
      </c>
      <c r="W65" s="35" t="s">
        <v>868</v>
      </c>
      <c r="X65" s="35" t="s">
        <v>869</v>
      </c>
      <c r="Y65" s="35" t="s">
        <v>866</v>
      </c>
      <c r="Z65" s="35" t="s">
        <v>867</v>
      </c>
      <c r="AA65" s="35" t="s">
        <v>869</v>
      </c>
      <c r="AB65" s="35" t="s">
        <v>868</v>
      </c>
      <c r="AC65" s="35" t="s">
        <v>868</v>
      </c>
      <c r="AD65" s="35" t="s">
        <v>866</v>
      </c>
      <c r="AE65" s="35" t="s">
        <v>868</v>
      </c>
      <c r="AF65" s="35" t="s">
        <v>865</v>
      </c>
      <c r="AG65" s="35" t="s">
        <v>867</v>
      </c>
      <c r="AH65" s="35" t="s">
        <v>869</v>
      </c>
      <c r="AI65" s="35" t="s">
        <v>868</v>
      </c>
    </row>
    <row r="66" spans="1:35">
      <c r="A66" s="34" t="s">
        <v>286</v>
      </c>
      <c r="B66" s="34" t="s">
        <v>98</v>
      </c>
      <c r="C66" s="35">
        <v>51.639117445769159</v>
      </c>
      <c r="D66" s="35" t="s">
        <v>567</v>
      </c>
      <c r="E66" s="35" t="s">
        <v>868</v>
      </c>
      <c r="F66" s="35" t="s">
        <v>867</v>
      </c>
      <c r="G66" s="35" t="s">
        <v>868</v>
      </c>
      <c r="H66" s="35" t="s">
        <v>866</v>
      </c>
      <c r="I66" s="35" t="s">
        <v>867</v>
      </c>
      <c r="J66" s="35" t="s">
        <v>868</v>
      </c>
      <c r="K66" s="35" t="s">
        <v>866</v>
      </c>
      <c r="L66" s="35" t="s">
        <v>868</v>
      </c>
      <c r="M66" s="35" t="s">
        <v>868</v>
      </c>
      <c r="N66" s="35" t="s">
        <v>867</v>
      </c>
      <c r="O66" s="35" t="s">
        <v>868</v>
      </c>
      <c r="P66" s="35" t="s">
        <v>867</v>
      </c>
      <c r="Q66" s="35" t="s">
        <v>869</v>
      </c>
      <c r="R66" s="35" t="s">
        <v>867</v>
      </c>
      <c r="S66" s="35" t="s">
        <v>865</v>
      </c>
      <c r="T66" s="35" t="s">
        <v>867</v>
      </c>
      <c r="U66" s="35" t="s">
        <v>868</v>
      </c>
      <c r="V66" s="35" t="s">
        <v>865</v>
      </c>
      <c r="W66" s="35" t="s">
        <v>869</v>
      </c>
      <c r="X66" s="35" t="s">
        <v>869</v>
      </c>
      <c r="Y66" s="35" t="s">
        <v>866</v>
      </c>
      <c r="Z66" s="35" t="s">
        <v>866</v>
      </c>
      <c r="AA66" s="35" t="s">
        <v>868</v>
      </c>
      <c r="AB66" s="35" t="s">
        <v>868</v>
      </c>
      <c r="AC66" s="35" t="s">
        <v>867</v>
      </c>
      <c r="AD66" s="35" t="s">
        <v>865</v>
      </c>
      <c r="AE66" s="35" t="s">
        <v>868</v>
      </c>
      <c r="AF66" s="35" t="s">
        <v>866</v>
      </c>
      <c r="AG66" s="35" t="s">
        <v>867</v>
      </c>
      <c r="AH66" s="35" t="s">
        <v>869</v>
      </c>
      <c r="AI66" s="35" t="s">
        <v>869</v>
      </c>
    </row>
    <row r="67" spans="1:35">
      <c r="A67" s="34" t="s">
        <v>256</v>
      </c>
      <c r="B67" s="34" t="s">
        <v>42</v>
      </c>
      <c r="C67" s="35">
        <v>47.380980470619086</v>
      </c>
      <c r="D67" s="35" t="s">
        <v>568</v>
      </c>
      <c r="E67" s="35" t="s">
        <v>868</v>
      </c>
      <c r="F67" s="35" t="s">
        <v>869</v>
      </c>
      <c r="G67" s="35" t="s">
        <v>868</v>
      </c>
      <c r="H67" s="35" t="s">
        <v>866</v>
      </c>
      <c r="I67" s="35" t="s">
        <v>868</v>
      </c>
      <c r="J67" s="35" t="s">
        <v>868</v>
      </c>
      <c r="K67" s="35" t="s">
        <v>865</v>
      </c>
      <c r="L67" s="35" t="s">
        <v>867</v>
      </c>
      <c r="M67" s="35" t="s">
        <v>868</v>
      </c>
      <c r="N67" s="35" t="s">
        <v>867</v>
      </c>
      <c r="O67" s="35" t="s">
        <v>868</v>
      </c>
      <c r="P67" s="35" t="s">
        <v>869</v>
      </c>
      <c r="Q67" s="35" t="s">
        <v>869</v>
      </c>
      <c r="R67" s="35" t="s">
        <v>867</v>
      </c>
      <c r="S67" s="35" t="s">
        <v>866</v>
      </c>
      <c r="T67" s="35" t="s">
        <v>869</v>
      </c>
      <c r="U67" s="35" t="s">
        <v>868</v>
      </c>
      <c r="V67" s="35" t="s">
        <v>865</v>
      </c>
      <c r="W67" s="35" t="s">
        <v>868</v>
      </c>
      <c r="X67" s="35" t="s">
        <v>868</v>
      </c>
      <c r="Y67" s="35" t="s">
        <v>867</v>
      </c>
      <c r="Z67" s="35" t="s">
        <v>866</v>
      </c>
      <c r="AA67" s="35" t="s">
        <v>867</v>
      </c>
      <c r="AB67" s="35" t="s">
        <v>867</v>
      </c>
      <c r="AC67" s="35" t="s">
        <v>868</v>
      </c>
      <c r="AD67" s="35" t="s">
        <v>866</v>
      </c>
      <c r="AE67" s="35" t="s">
        <v>868</v>
      </c>
      <c r="AF67" s="35" t="s">
        <v>868</v>
      </c>
      <c r="AG67" s="35" t="s">
        <v>868</v>
      </c>
      <c r="AH67" s="35" t="s">
        <v>869</v>
      </c>
      <c r="AI67" s="35" t="s">
        <v>868</v>
      </c>
    </row>
    <row r="68" spans="1:35">
      <c r="A68" s="34" t="s">
        <v>245</v>
      </c>
      <c r="B68" s="34" t="s">
        <v>31</v>
      </c>
      <c r="C68" s="35">
        <v>45.890112846633819</v>
      </c>
      <c r="D68" s="35" t="s">
        <v>568</v>
      </c>
      <c r="E68" s="35" t="s">
        <v>868</v>
      </c>
      <c r="F68" s="35" t="s">
        <v>866</v>
      </c>
      <c r="G68" s="35" t="s">
        <v>868</v>
      </c>
      <c r="H68" s="35" t="s">
        <v>867</v>
      </c>
      <c r="I68" s="35" t="s">
        <v>869</v>
      </c>
      <c r="J68" s="35" t="s">
        <v>868</v>
      </c>
      <c r="K68" s="35" t="s">
        <v>866</v>
      </c>
      <c r="L68" s="35" t="s">
        <v>869</v>
      </c>
      <c r="M68" s="35" t="s">
        <v>867</v>
      </c>
      <c r="N68" s="35" t="s">
        <v>868</v>
      </c>
      <c r="O68" s="35" t="s">
        <v>868</v>
      </c>
      <c r="P68" s="35" t="s">
        <v>867</v>
      </c>
      <c r="Q68" s="35" t="s">
        <v>868</v>
      </c>
      <c r="R68" s="35" t="s">
        <v>866</v>
      </c>
      <c r="S68" s="35" t="s">
        <v>867</v>
      </c>
      <c r="T68" s="35" t="s">
        <v>866</v>
      </c>
      <c r="U68" s="35" t="s">
        <v>865</v>
      </c>
      <c r="V68" s="35" t="s">
        <v>865</v>
      </c>
      <c r="W68" s="35" t="s">
        <v>869</v>
      </c>
      <c r="X68" s="35" t="s">
        <v>868</v>
      </c>
      <c r="Y68" s="35" t="s">
        <v>867</v>
      </c>
      <c r="Z68" s="35" t="s">
        <v>867</v>
      </c>
      <c r="AA68" s="35" t="s">
        <v>869</v>
      </c>
      <c r="AB68" s="35" t="s">
        <v>869</v>
      </c>
      <c r="AC68" s="35" t="s">
        <v>869</v>
      </c>
      <c r="AD68" s="35" t="s">
        <v>869</v>
      </c>
      <c r="AE68" s="35" t="s">
        <v>868</v>
      </c>
      <c r="AF68" s="35" t="s">
        <v>869</v>
      </c>
      <c r="AG68" s="35" t="s">
        <v>867</v>
      </c>
      <c r="AH68" s="35" t="s">
        <v>869</v>
      </c>
      <c r="AI68" s="35" t="s">
        <v>869</v>
      </c>
    </row>
    <row r="69" spans="1:35">
      <c r="A69" s="34" t="s">
        <v>243</v>
      </c>
      <c r="B69" s="34" t="s">
        <v>29</v>
      </c>
      <c r="C69" s="35">
        <v>54.851705954079286</v>
      </c>
      <c r="D69" s="35" t="s">
        <v>567</v>
      </c>
      <c r="E69" s="35" t="s">
        <v>868</v>
      </c>
      <c r="F69" s="35" t="s">
        <v>865</v>
      </c>
      <c r="G69" s="35" t="s">
        <v>868</v>
      </c>
      <c r="H69" s="35" t="s">
        <v>865</v>
      </c>
      <c r="I69" s="35" t="s">
        <v>866</v>
      </c>
      <c r="J69" s="35" t="s">
        <v>869</v>
      </c>
      <c r="K69" s="35" t="s">
        <v>865</v>
      </c>
      <c r="L69" s="35" t="s">
        <v>869</v>
      </c>
      <c r="M69" s="35" t="s">
        <v>867</v>
      </c>
      <c r="N69" s="35" t="s">
        <v>868</v>
      </c>
      <c r="O69" s="35" t="s">
        <v>867</v>
      </c>
      <c r="P69" s="35" t="s">
        <v>868</v>
      </c>
      <c r="Q69" s="35" t="s">
        <v>867</v>
      </c>
      <c r="R69" s="35" t="s">
        <v>867</v>
      </c>
      <c r="S69" s="35" t="s">
        <v>866</v>
      </c>
      <c r="T69" s="35" t="s">
        <v>865</v>
      </c>
      <c r="U69" s="35" t="s">
        <v>866</v>
      </c>
      <c r="V69" s="35" t="s">
        <v>866</v>
      </c>
      <c r="W69" s="35" t="s">
        <v>868</v>
      </c>
      <c r="X69" s="35" t="s">
        <v>868</v>
      </c>
      <c r="Y69" s="35" t="s">
        <v>866</v>
      </c>
      <c r="Z69" s="35" t="s">
        <v>865</v>
      </c>
      <c r="AA69" s="35" t="s">
        <v>867</v>
      </c>
      <c r="AB69" s="35" t="s">
        <v>865</v>
      </c>
      <c r="AC69" s="35" t="s">
        <v>867</v>
      </c>
      <c r="AD69" s="35" t="s">
        <v>865</v>
      </c>
      <c r="AE69" s="35" t="s">
        <v>867</v>
      </c>
      <c r="AF69" s="35" t="s">
        <v>866</v>
      </c>
      <c r="AG69" s="35" t="s">
        <v>868</v>
      </c>
      <c r="AH69" s="35" t="s">
        <v>869</v>
      </c>
      <c r="AI69" s="35" t="s">
        <v>869</v>
      </c>
    </row>
    <row r="70" spans="1:35">
      <c r="A70" s="34" t="s">
        <v>268</v>
      </c>
      <c r="B70" s="34" t="s">
        <v>54</v>
      </c>
      <c r="C70" s="35">
        <v>55.536489920978546</v>
      </c>
      <c r="D70" s="35" t="s">
        <v>567</v>
      </c>
      <c r="E70" s="35" t="s">
        <v>868</v>
      </c>
      <c r="F70" s="35" t="s">
        <v>866</v>
      </c>
      <c r="G70" s="35" t="s">
        <v>867</v>
      </c>
      <c r="H70" s="35" t="s">
        <v>868</v>
      </c>
      <c r="I70" s="35" t="s">
        <v>866</v>
      </c>
      <c r="J70" s="35" t="s">
        <v>866</v>
      </c>
      <c r="K70" s="35" t="s">
        <v>867</v>
      </c>
      <c r="L70" s="35" t="s">
        <v>867</v>
      </c>
      <c r="M70" s="35" t="s">
        <v>867</v>
      </c>
      <c r="N70" s="35" t="s">
        <v>869</v>
      </c>
      <c r="O70" s="35" t="s">
        <v>868</v>
      </c>
      <c r="P70" s="35" t="s">
        <v>868</v>
      </c>
      <c r="Q70" s="35" t="s">
        <v>867</v>
      </c>
      <c r="R70" s="35" t="s">
        <v>866</v>
      </c>
      <c r="S70" s="35" t="s">
        <v>865</v>
      </c>
      <c r="T70" s="35" t="s">
        <v>866</v>
      </c>
      <c r="U70" s="35" t="s">
        <v>866</v>
      </c>
      <c r="V70" s="35" t="s">
        <v>865</v>
      </c>
      <c r="W70" s="35" t="s">
        <v>868</v>
      </c>
      <c r="X70" s="35" t="s">
        <v>868</v>
      </c>
      <c r="Y70" s="35" t="s">
        <v>867</v>
      </c>
      <c r="Z70" s="35" t="s">
        <v>868</v>
      </c>
      <c r="AA70" s="35" t="s">
        <v>867</v>
      </c>
      <c r="AB70" s="35" t="s">
        <v>865</v>
      </c>
      <c r="AC70" s="35" t="s">
        <v>869</v>
      </c>
      <c r="AD70" s="35" t="s">
        <v>867</v>
      </c>
      <c r="AE70" s="35" t="s">
        <v>867</v>
      </c>
      <c r="AF70" s="35" t="s">
        <v>867</v>
      </c>
      <c r="AG70" s="35" t="s">
        <v>865</v>
      </c>
      <c r="AH70" s="35" t="s">
        <v>866</v>
      </c>
      <c r="AI70" s="35" t="s">
        <v>867</v>
      </c>
    </row>
    <row r="71" spans="1:35">
      <c r="A71" s="34" t="s">
        <v>234</v>
      </c>
      <c r="B71" s="34" t="s">
        <v>20</v>
      </c>
      <c r="C71" s="35">
        <v>60.26738495559475</v>
      </c>
      <c r="D71" s="35" t="s">
        <v>189</v>
      </c>
      <c r="E71" s="35" t="s">
        <v>866</v>
      </c>
      <c r="F71" s="35" t="s">
        <v>865</v>
      </c>
      <c r="G71" s="35" t="s">
        <v>867</v>
      </c>
      <c r="H71" s="35" t="s">
        <v>866</v>
      </c>
      <c r="I71" s="35" t="s">
        <v>867</v>
      </c>
      <c r="J71" s="35" t="s">
        <v>868</v>
      </c>
      <c r="K71" s="35" t="s">
        <v>866</v>
      </c>
      <c r="L71" s="35" t="s">
        <v>867</v>
      </c>
      <c r="M71" s="35" t="s">
        <v>865</v>
      </c>
      <c r="N71" s="35" t="s">
        <v>867</v>
      </c>
      <c r="O71" s="35" t="s">
        <v>867</v>
      </c>
      <c r="P71" s="35" t="s">
        <v>866</v>
      </c>
      <c r="Q71" s="35" t="s">
        <v>866</v>
      </c>
      <c r="R71" s="35" t="s">
        <v>865</v>
      </c>
      <c r="S71" s="35" t="s">
        <v>865</v>
      </c>
      <c r="T71" s="35" t="s">
        <v>865</v>
      </c>
      <c r="U71" s="35" t="s">
        <v>865</v>
      </c>
      <c r="V71" s="35" t="s">
        <v>865</v>
      </c>
      <c r="W71" s="35" t="s">
        <v>868</v>
      </c>
      <c r="X71" s="35" t="s">
        <v>867</v>
      </c>
      <c r="Y71" s="35" t="s">
        <v>867</v>
      </c>
      <c r="Z71" s="35" t="s">
        <v>866</v>
      </c>
      <c r="AA71" s="35" t="s">
        <v>867</v>
      </c>
      <c r="AB71" s="35" t="s">
        <v>869</v>
      </c>
      <c r="AC71" s="35" t="s">
        <v>868</v>
      </c>
      <c r="AD71" s="35" t="s">
        <v>868</v>
      </c>
      <c r="AE71" s="35" t="s">
        <v>866</v>
      </c>
      <c r="AF71" s="35" t="s">
        <v>867</v>
      </c>
      <c r="AG71" s="35" t="s">
        <v>866</v>
      </c>
      <c r="AH71" s="35" t="s">
        <v>869</v>
      </c>
      <c r="AI71" s="35" t="s">
        <v>868</v>
      </c>
    </row>
    <row r="72" spans="1:35">
      <c r="A72" s="34" t="s">
        <v>222</v>
      </c>
      <c r="B72" s="34" t="s">
        <v>10</v>
      </c>
      <c r="C72" s="35">
        <v>47.754320120606117</v>
      </c>
      <c r="D72" s="35" t="s">
        <v>568</v>
      </c>
      <c r="E72" s="35" t="s">
        <v>868</v>
      </c>
      <c r="F72" s="35" t="s">
        <v>868</v>
      </c>
      <c r="G72" s="35" t="s">
        <v>867</v>
      </c>
      <c r="H72" s="35" t="s">
        <v>866</v>
      </c>
      <c r="I72" s="35" t="s">
        <v>868</v>
      </c>
      <c r="J72" s="35" t="s">
        <v>868</v>
      </c>
      <c r="K72" s="35" t="s">
        <v>866</v>
      </c>
      <c r="L72" s="35" t="s">
        <v>869</v>
      </c>
      <c r="M72" s="35" t="s">
        <v>868</v>
      </c>
      <c r="N72" s="35" t="s">
        <v>868</v>
      </c>
      <c r="O72" s="35" t="s">
        <v>869</v>
      </c>
      <c r="P72" s="35" t="s">
        <v>866</v>
      </c>
      <c r="Q72" s="35" t="s">
        <v>868</v>
      </c>
      <c r="R72" s="35" t="s">
        <v>869</v>
      </c>
      <c r="S72" s="35" t="s">
        <v>867</v>
      </c>
      <c r="T72" s="35" t="s">
        <v>866</v>
      </c>
      <c r="U72" s="35" t="s">
        <v>866</v>
      </c>
      <c r="V72" s="35" t="s">
        <v>865</v>
      </c>
      <c r="W72" s="35" t="s">
        <v>868</v>
      </c>
      <c r="X72" s="35" t="s">
        <v>868</v>
      </c>
      <c r="Y72" s="35" t="s">
        <v>867</v>
      </c>
      <c r="Z72" s="35" t="s">
        <v>866</v>
      </c>
      <c r="AA72" s="35" t="s">
        <v>868</v>
      </c>
      <c r="AB72" s="35" t="s">
        <v>869</v>
      </c>
      <c r="AC72" s="35" t="s">
        <v>869</v>
      </c>
      <c r="AD72" s="35" t="s">
        <v>866</v>
      </c>
      <c r="AE72" s="35" t="s">
        <v>869</v>
      </c>
      <c r="AF72" s="35" t="s">
        <v>866</v>
      </c>
      <c r="AG72" s="35" t="s">
        <v>867</v>
      </c>
      <c r="AH72" s="35" t="s">
        <v>869</v>
      </c>
      <c r="AI72" s="35" t="s">
        <v>869</v>
      </c>
    </row>
    <row r="73" spans="1:35">
      <c r="A73" s="34" t="s">
        <v>253</v>
      </c>
      <c r="B73" s="34" t="s">
        <v>39</v>
      </c>
      <c r="C73" s="35">
        <v>53.954331880017016</v>
      </c>
      <c r="D73" s="35" t="s">
        <v>567</v>
      </c>
      <c r="E73" s="35" t="s">
        <v>867</v>
      </c>
      <c r="F73" s="35" t="s">
        <v>868</v>
      </c>
      <c r="G73" s="35" t="s">
        <v>867</v>
      </c>
      <c r="H73" s="35" t="s">
        <v>866</v>
      </c>
      <c r="I73" s="35" t="s">
        <v>866</v>
      </c>
      <c r="J73" s="35" t="s">
        <v>868</v>
      </c>
      <c r="K73" s="35" t="s">
        <v>865</v>
      </c>
      <c r="L73" s="35" t="s">
        <v>868</v>
      </c>
      <c r="M73" s="35" t="s">
        <v>865</v>
      </c>
      <c r="N73" s="35" t="s">
        <v>867</v>
      </c>
      <c r="O73" s="35" t="s">
        <v>867</v>
      </c>
      <c r="P73" s="35" t="s">
        <v>867</v>
      </c>
      <c r="Q73" s="35" t="s">
        <v>869</v>
      </c>
      <c r="R73" s="35" t="s">
        <v>866</v>
      </c>
      <c r="S73" s="35" t="s">
        <v>865</v>
      </c>
      <c r="T73" s="35" t="s">
        <v>869</v>
      </c>
      <c r="U73" s="35" t="s">
        <v>867</v>
      </c>
      <c r="V73" s="35" t="s">
        <v>865</v>
      </c>
      <c r="W73" s="35" t="s">
        <v>868</v>
      </c>
      <c r="X73" s="35" t="s">
        <v>867</v>
      </c>
      <c r="Y73" s="35" t="s">
        <v>867</v>
      </c>
      <c r="Z73" s="35" t="s">
        <v>866</v>
      </c>
      <c r="AA73" s="35" t="s">
        <v>866</v>
      </c>
      <c r="AB73" s="35" t="s">
        <v>869</v>
      </c>
      <c r="AC73" s="35" t="s">
        <v>867</v>
      </c>
      <c r="AD73" s="35" t="s">
        <v>867</v>
      </c>
      <c r="AE73" s="35" t="s">
        <v>866</v>
      </c>
      <c r="AF73" s="35" t="s">
        <v>865</v>
      </c>
      <c r="AG73" s="35" t="s">
        <v>866</v>
      </c>
      <c r="AH73" s="35" t="s">
        <v>869</v>
      </c>
      <c r="AI73" s="35" t="s">
        <v>869</v>
      </c>
    </row>
    <row r="74" spans="1:35">
      <c r="A74" s="34" t="s">
        <v>261</v>
      </c>
      <c r="B74" s="34" t="s">
        <v>47</v>
      </c>
      <c r="C74" s="35">
        <v>47.804224056275707</v>
      </c>
      <c r="D74" s="35" t="s">
        <v>568</v>
      </c>
      <c r="E74" s="35" t="s">
        <v>867</v>
      </c>
      <c r="F74" s="35" t="s">
        <v>867</v>
      </c>
      <c r="G74" s="35" t="s">
        <v>868</v>
      </c>
      <c r="H74" s="35" t="s">
        <v>868</v>
      </c>
      <c r="I74" s="35" t="s">
        <v>868</v>
      </c>
      <c r="J74" s="35" t="s">
        <v>868</v>
      </c>
      <c r="K74" s="35" t="s">
        <v>868</v>
      </c>
      <c r="L74" s="35" t="s">
        <v>867</v>
      </c>
      <c r="M74" s="35" t="s">
        <v>865</v>
      </c>
      <c r="N74" s="35" t="s">
        <v>867</v>
      </c>
      <c r="O74" s="35" t="s">
        <v>867</v>
      </c>
      <c r="P74" s="35" t="s">
        <v>867</v>
      </c>
      <c r="Q74" s="35" t="s">
        <v>868</v>
      </c>
      <c r="R74" s="35" t="s">
        <v>868</v>
      </c>
      <c r="S74" s="35" t="s">
        <v>866</v>
      </c>
      <c r="T74" s="35" t="s">
        <v>866</v>
      </c>
      <c r="U74" s="35" t="s">
        <v>866</v>
      </c>
      <c r="V74" s="35" t="s">
        <v>865</v>
      </c>
      <c r="W74" s="35" t="s">
        <v>869</v>
      </c>
      <c r="X74" s="35" t="s">
        <v>867</v>
      </c>
      <c r="Y74" s="35" t="s">
        <v>867</v>
      </c>
      <c r="Z74" s="35" t="s">
        <v>868</v>
      </c>
      <c r="AA74" s="35" t="s">
        <v>867</v>
      </c>
      <c r="AB74" s="35" t="s">
        <v>868</v>
      </c>
      <c r="AC74" s="35" t="s">
        <v>869</v>
      </c>
      <c r="AD74" s="35" t="s">
        <v>865</v>
      </c>
      <c r="AE74" s="35" t="s">
        <v>868</v>
      </c>
      <c r="AF74" s="35" t="s">
        <v>868</v>
      </c>
      <c r="AG74" s="35" t="s">
        <v>866</v>
      </c>
      <c r="AH74" s="35" t="s">
        <v>869</v>
      </c>
      <c r="AI74" s="35" t="s">
        <v>868</v>
      </c>
    </row>
    <row r="75" spans="1:35">
      <c r="A75" s="34" t="s">
        <v>270</v>
      </c>
      <c r="B75" s="34" t="s">
        <v>56</v>
      </c>
      <c r="C75" s="35">
        <v>52.470653054570029</v>
      </c>
      <c r="D75" s="35" t="s">
        <v>567</v>
      </c>
      <c r="E75" s="35" t="s">
        <v>868</v>
      </c>
      <c r="F75" s="35" t="s">
        <v>866</v>
      </c>
      <c r="G75" s="35" t="s">
        <v>867</v>
      </c>
      <c r="H75" s="35" t="s">
        <v>867</v>
      </c>
      <c r="I75" s="35" t="s">
        <v>868</v>
      </c>
      <c r="J75" s="35" t="s">
        <v>868</v>
      </c>
      <c r="K75" s="35" t="s">
        <v>868</v>
      </c>
      <c r="L75" s="35" t="s">
        <v>867</v>
      </c>
      <c r="M75" s="35" t="s">
        <v>866</v>
      </c>
      <c r="N75" s="35" t="s">
        <v>868</v>
      </c>
      <c r="O75" s="35" t="s">
        <v>867</v>
      </c>
      <c r="P75" s="35" t="s">
        <v>867</v>
      </c>
      <c r="Q75" s="35" t="s">
        <v>867</v>
      </c>
      <c r="R75" s="35" t="s">
        <v>866</v>
      </c>
      <c r="S75" s="35" t="s">
        <v>865</v>
      </c>
      <c r="T75" s="35" t="s">
        <v>866</v>
      </c>
      <c r="U75" s="35" t="s">
        <v>865</v>
      </c>
      <c r="V75" s="35" t="s">
        <v>865</v>
      </c>
      <c r="W75" s="35" t="s">
        <v>869</v>
      </c>
      <c r="X75" s="35" t="s">
        <v>868</v>
      </c>
      <c r="Y75" s="35" t="s">
        <v>867</v>
      </c>
      <c r="Z75" s="35" t="s">
        <v>867</v>
      </c>
      <c r="AA75" s="35" t="s">
        <v>867</v>
      </c>
      <c r="AB75" s="35" t="s">
        <v>868</v>
      </c>
      <c r="AC75" s="35" t="s">
        <v>869</v>
      </c>
      <c r="AD75" s="35" t="s">
        <v>867</v>
      </c>
      <c r="AE75" s="35" t="s">
        <v>867</v>
      </c>
      <c r="AF75" s="35" t="s">
        <v>867</v>
      </c>
      <c r="AG75" s="35" t="s">
        <v>866</v>
      </c>
      <c r="AH75" s="35" t="s">
        <v>869</v>
      </c>
      <c r="AI75" s="35" t="s">
        <v>868</v>
      </c>
    </row>
    <row r="76" spans="1:35">
      <c r="A76" s="34" t="s">
        <v>238</v>
      </c>
      <c r="B76" s="34" t="s">
        <v>24</v>
      </c>
      <c r="C76" s="35">
        <v>50.02507253049712</v>
      </c>
      <c r="D76" s="35" t="s">
        <v>567</v>
      </c>
      <c r="E76" s="35" t="s">
        <v>868</v>
      </c>
      <c r="F76" s="35" t="s">
        <v>867</v>
      </c>
      <c r="G76" s="35" t="s">
        <v>868</v>
      </c>
      <c r="H76" s="35" t="s">
        <v>866</v>
      </c>
      <c r="I76" s="35" t="s">
        <v>868</v>
      </c>
      <c r="J76" s="35" t="s">
        <v>868</v>
      </c>
      <c r="K76" s="35" t="s">
        <v>867</v>
      </c>
      <c r="L76" s="35" t="s">
        <v>867</v>
      </c>
      <c r="M76" s="35" t="s">
        <v>867</v>
      </c>
      <c r="N76" s="35" t="s">
        <v>869</v>
      </c>
      <c r="O76" s="35" t="s">
        <v>868</v>
      </c>
      <c r="P76" s="35" t="s">
        <v>866</v>
      </c>
      <c r="Q76" s="35" t="s">
        <v>867</v>
      </c>
      <c r="R76" s="35" t="s">
        <v>868</v>
      </c>
      <c r="S76" s="35" t="s">
        <v>866</v>
      </c>
      <c r="T76" s="35" t="s">
        <v>866</v>
      </c>
      <c r="U76" s="35" t="s">
        <v>865</v>
      </c>
      <c r="V76" s="35" t="s">
        <v>865</v>
      </c>
      <c r="W76" s="35" t="s">
        <v>869</v>
      </c>
      <c r="X76" s="35" t="s">
        <v>868</v>
      </c>
      <c r="Y76" s="35" t="s">
        <v>867</v>
      </c>
      <c r="Z76" s="35" t="s">
        <v>866</v>
      </c>
      <c r="AA76" s="35" t="s">
        <v>868</v>
      </c>
      <c r="AB76" s="35" t="s">
        <v>865</v>
      </c>
      <c r="AC76" s="35" t="s">
        <v>869</v>
      </c>
      <c r="AD76" s="35" t="s">
        <v>867</v>
      </c>
      <c r="AE76" s="35" t="s">
        <v>868</v>
      </c>
      <c r="AF76" s="35" t="s">
        <v>868</v>
      </c>
      <c r="AG76" s="35" t="s">
        <v>867</v>
      </c>
      <c r="AH76" s="35" t="s">
        <v>869</v>
      </c>
      <c r="AI76" s="35" t="s">
        <v>868</v>
      </c>
    </row>
    <row r="77" spans="1:35">
      <c r="A77" s="34" t="s">
        <v>228</v>
      </c>
      <c r="B77" s="34" t="s">
        <v>14</v>
      </c>
      <c r="C77" s="35">
        <v>43.155979604399484</v>
      </c>
      <c r="D77" s="35" t="s">
        <v>568</v>
      </c>
      <c r="E77" s="35" t="s">
        <v>869</v>
      </c>
      <c r="F77" s="35" t="s">
        <v>868</v>
      </c>
      <c r="G77" s="35" t="s">
        <v>867</v>
      </c>
      <c r="H77" s="35" t="s">
        <v>868</v>
      </c>
      <c r="I77" s="35" t="s">
        <v>868</v>
      </c>
      <c r="J77" s="35" t="s">
        <v>868</v>
      </c>
      <c r="K77" s="35" t="s">
        <v>866</v>
      </c>
      <c r="L77" s="35" t="s">
        <v>868</v>
      </c>
      <c r="M77" s="35" t="s">
        <v>869</v>
      </c>
      <c r="N77" s="35" t="s">
        <v>867</v>
      </c>
      <c r="O77" s="35" t="s">
        <v>869</v>
      </c>
      <c r="P77" s="35" t="s">
        <v>867</v>
      </c>
      <c r="Q77" s="35" t="s">
        <v>868</v>
      </c>
      <c r="R77" s="35" t="s">
        <v>869</v>
      </c>
      <c r="S77" s="35" t="s">
        <v>867</v>
      </c>
      <c r="T77" s="35" t="s">
        <v>868</v>
      </c>
      <c r="U77" s="35" t="s">
        <v>866</v>
      </c>
      <c r="V77" s="35" t="s">
        <v>865</v>
      </c>
      <c r="W77" s="35" t="s">
        <v>867</v>
      </c>
      <c r="X77" s="35" t="s">
        <v>868</v>
      </c>
      <c r="Y77" s="35" t="s">
        <v>867</v>
      </c>
      <c r="Z77" s="35" t="s">
        <v>868</v>
      </c>
      <c r="AA77" s="35" t="s">
        <v>868</v>
      </c>
      <c r="AB77" s="35" t="s">
        <v>867</v>
      </c>
      <c r="AC77" s="35" t="s">
        <v>868</v>
      </c>
      <c r="AD77" s="35" t="s">
        <v>867</v>
      </c>
      <c r="AE77" s="35" t="s">
        <v>868</v>
      </c>
      <c r="AF77" s="35" t="s">
        <v>866</v>
      </c>
      <c r="AG77" s="35" t="s">
        <v>867</v>
      </c>
      <c r="AH77" s="35" t="s">
        <v>869</v>
      </c>
      <c r="AI77" s="35" t="s">
        <v>869</v>
      </c>
    </row>
    <row r="78" spans="1:35">
      <c r="A78" s="34" t="s">
        <v>264</v>
      </c>
      <c r="B78" s="34" t="s">
        <v>50</v>
      </c>
      <c r="C78" s="35">
        <v>49.395903091421502</v>
      </c>
      <c r="D78" s="35" t="s">
        <v>568</v>
      </c>
      <c r="E78" s="35" t="s">
        <v>868</v>
      </c>
      <c r="F78" s="35" t="s">
        <v>866</v>
      </c>
      <c r="G78" s="35" t="s">
        <v>867</v>
      </c>
      <c r="H78" s="35" t="s">
        <v>867</v>
      </c>
      <c r="I78" s="35" t="s">
        <v>868</v>
      </c>
      <c r="J78" s="35" t="s">
        <v>868</v>
      </c>
      <c r="K78" s="35" t="s">
        <v>868</v>
      </c>
      <c r="L78" s="35" t="s">
        <v>869</v>
      </c>
      <c r="M78" s="35" t="s">
        <v>868</v>
      </c>
      <c r="N78" s="35" t="s">
        <v>868</v>
      </c>
      <c r="O78" s="35" t="s">
        <v>868</v>
      </c>
      <c r="P78" s="35" t="s">
        <v>866</v>
      </c>
      <c r="Q78" s="35" t="s">
        <v>867</v>
      </c>
      <c r="R78" s="35" t="s">
        <v>866</v>
      </c>
      <c r="S78" s="35" t="s">
        <v>865</v>
      </c>
      <c r="T78" s="35" t="s">
        <v>867</v>
      </c>
      <c r="U78" s="35" t="s">
        <v>866</v>
      </c>
      <c r="V78" s="35" t="s">
        <v>865</v>
      </c>
      <c r="W78" s="35" t="s">
        <v>868</v>
      </c>
      <c r="X78" s="35" t="s">
        <v>867</v>
      </c>
      <c r="Y78" s="35" t="s">
        <v>867</v>
      </c>
      <c r="Z78" s="35" t="s">
        <v>867</v>
      </c>
      <c r="AA78" s="35" t="s">
        <v>868</v>
      </c>
      <c r="AB78" s="35" t="s">
        <v>868</v>
      </c>
      <c r="AC78" s="35" t="s">
        <v>869</v>
      </c>
      <c r="AD78" s="35" t="s">
        <v>867</v>
      </c>
      <c r="AE78" s="35" t="s">
        <v>868</v>
      </c>
      <c r="AF78" s="35" t="s">
        <v>868</v>
      </c>
      <c r="AG78" s="35" t="s">
        <v>866</v>
      </c>
      <c r="AH78" s="35" t="s">
        <v>869</v>
      </c>
      <c r="AI78" s="35" t="s">
        <v>869</v>
      </c>
    </row>
    <row r="79" spans="1:35">
      <c r="A79" s="34" t="s">
        <v>227</v>
      </c>
      <c r="B79" s="34" t="s">
        <v>13</v>
      </c>
      <c r="C79" s="35">
        <v>47.532220523294527</v>
      </c>
      <c r="D79" s="35" t="s">
        <v>568</v>
      </c>
      <c r="E79" s="35" t="s">
        <v>868</v>
      </c>
      <c r="F79" s="35" t="s">
        <v>867</v>
      </c>
      <c r="G79" s="35" t="s">
        <v>868</v>
      </c>
      <c r="H79" s="35" t="s">
        <v>867</v>
      </c>
      <c r="I79" s="35" t="s">
        <v>868</v>
      </c>
      <c r="J79" s="35" t="s">
        <v>868</v>
      </c>
      <c r="K79" s="35" t="s">
        <v>867</v>
      </c>
      <c r="L79" s="35" t="s">
        <v>868</v>
      </c>
      <c r="M79" s="35" t="s">
        <v>868</v>
      </c>
      <c r="N79" s="35" t="s">
        <v>867</v>
      </c>
      <c r="O79" s="35" t="s">
        <v>869</v>
      </c>
      <c r="P79" s="35" t="s">
        <v>868</v>
      </c>
      <c r="Q79" s="35" t="s">
        <v>868</v>
      </c>
      <c r="R79" s="35" t="s">
        <v>868</v>
      </c>
      <c r="S79" s="35" t="s">
        <v>866</v>
      </c>
      <c r="T79" s="35" t="s">
        <v>866</v>
      </c>
      <c r="U79" s="35" t="s">
        <v>866</v>
      </c>
      <c r="V79" s="35" t="s">
        <v>866</v>
      </c>
      <c r="W79" s="35" t="s">
        <v>869</v>
      </c>
      <c r="X79" s="35" t="s">
        <v>868</v>
      </c>
      <c r="Y79" s="35" t="s">
        <v>867</v>
      </c>
      <c r="Z79" s="35" t="s">
        <v>867</v>
      </c>
      <c r="AA79" s="35" t="s">
        <v>868</v>
      </c>
      <c r="AB79" s="35" t="s">
        <v>869</v>
      </c>
      <c r="AC79" s="35" t="s">
        <v>869</v>
      </c>
      <c r="AD79" s="35" t="s">
        <v>867</v>
      </c>
      <c r="AE79" s="35" t="s">
        <v>868</v>
      </c>
      <c r="AF79" s="35" t="s">
        <v>867</v>
      </c>
      <c r="AG79" s="35" t="s">
        <v>867</v>
      </c>
      <c r="AH79" s="35" t="s">
        <v>869</v>
      </c>
      <c r="AI79" s="35" t="s">
        <v>868</v>
      </c>
    </row>
    <row r="80" spans="1:35">
      <c r="A80" s="34" t="s">
        <v>236</v>
      </c>
      <c r="B80" s="34" t="s">
        <v>22</v>
      </c>
      <c r="C80" s="35">
        <v>48.754264704038704</v>
      </c>
      <c r="D80" s="35" t="s">
        <v>568</v>
      </c>
      <c r="E80" s="35" t="s">
        <v>868</v>
      </c>
      <c r="F80" s="35" t="s">
        <v>866</v>
      </c>
      <c r="G80" s="35" t="s">
        <v>868</v>
      </c>
      <c r="H80" s="35" t="s">
        <v>868</v>
      </c>
      <c r="I80" s="35" t="s">
        <v>868</v>
      </c>
      <c r="J80" s="35" t="s">
        <v>867</v>
      </c>
      <c r="K80" s="35" t="s">
        <v>869</v>
      </c>
      <c r="L80" s="35" t="s">
        <v>869</v>
      </c>
      <c r="M80" s="35" t="s">
        <v>868</v>
      </c>
      <c r="N80" s="35" t="s">
        <v>868</v>
      </c>
      <c r="O80" s="35" t="s">
        <v>866</v>
      </c>
      <c r="P80" s="35" t="s">
        <v>865</v>
      </c>
      <c r="Q80" s="35" t="s">
        <v>868</v>
      </c>
      <c r="R80" s="35" t="s">
        <v>866</v>
      </c>
      <c r="S80" s="35" t="s">
        <v>865</v>
      </c>
      <c r="T80" s="35" t="s">
        <v>866</v>
      </c>
      <c r="U80" s="35" t="s">
        <v>866</v>
      </c>
      <c r="V80" s="35" t="s">
        <v>865</v>
      </c>
      <c r="W80" s="35" t="s">
        <v>869</v>
      </c>
      <c r="X80" s="35" t="s">
        <v>868</v>
      </c>
      <c r="Y80" s="35" t="s">
        <v>867</v>
      </c>
      <c r="Z80" s="35" t="s">
        <v>868</v>
      </c>
      <c r="AA80" s="35" t="s">
        <v>868</v>
      </c>
      <c r="AB80" s="35" t="s">
        <v>868</v>
      </c>
      <c r="AC80" s="35" t="s">
        <v>869</v>
      </c>
      <c r="AD80" s="35" t="s">
        <v>869</v>
      </c>
      <c r="AE80" s="35" t="s">
        <v>867</v>
      </c>
      <c r="AF80" s="35" t="s">
        <v>866</v>
      </c>
      <c r="AG80" s="35" t="s">
        <v>866</v>
      </c>
      <c r="AH80" s="35" t="s">
        <v>868</v>
      </c>
      <c r="AI80" s="35" t="s">
        <v>868</v>
      </c>
    </row>
    <row r="81" spans="1:35">
      <c r="A81" s="34" t="s">
        <v>249</v>
      </c>
      <c r="B81" s="34" t="s">
        <v>99</v>
      </c>
      <c r="C81" s="35">
        <v>52.453237025227104</v>
      </c>
      <c r="D81" s="35" t="s">
        <v>567</v>
      </c>
      <c r="E81" s="35" t="s">
        <v>867</v>
      </c>
      <c r="F81" s="35" t="s">
        <v>866</v>
      </c>
      <c r="G81" s="35" t="s">
        <v>869</v>
      </c>
      <c r="H81" s="35" t="s">
        <v>868</v>
      </c>
      <c r="I81" s="35" t="s">
        <v>867</v>
      </c>
      <c r="J81" s="35" t="s">
        <v>867</v>
      </c>
      <c r="K81" s="35" t="s">
        <v>867</v>
      </c>
      <c r="L81" s="35" t="s">
        <v>866</v>
      </c>
      <c r="M81" s="35" t="s">
        <v>865</v>
      </c>
      <c r="N81" s="35" t="s">
        <v>867</v>
      </c>
      <c r="O81" s="35" t="s">
        <v>867</v>
      </c>
      <c r="P81" s="35" t="s">
        <v>868</v>
      </c>
      <c r="Q81" s="35" t="s">
        <v>867</v>
      </c>
      <c r="R81" s="35" t="s">
        <v>865</v>
      </c>
      <c r="S81" s="35" t="s">
        <v>866</v>
      </c>
      <c r="T81" s="35" t="s">
        <v>866</v>
      </c>
      <c r="U81" s="35" t="s">
        <v>867</v>
      </c>
      <c r="V81" s="35" t="s">
        <v>865</v>
      </c>
      <c r="W81" s="35" t="s">
        <v>868</v>
      </c>
      <c r="X81" s="35" t="s">
        <v>868</v>
      </c>
      <c r="Y81" s="35" t="s">
        <v>868</v>
      </c>
      <c r="Z81" s="35" t="s">
        <v>868</v>
      </c>
      <c r="AA81" s="35" t="s">
        <v>867</v>
      </c>
      <c r="AB81" s="35" t="s">
        <v>865</v>
      </c>
      <c r="AC81" s="35" t="s">
        <v>868</v>
      </c>
      <c r="AD81" s="35" t="s">
        <v>866</v>
      </c>
      <c r="AE81" s="35" t="s">
        <v>868</v>
      </c>
      <c r="AF81" s="35" t="s">
        <v>867</v>
      </c>
      <c r="AG81" s="35" t="s">
        <v>866</v>
      </c>
      <c r="AH81" s="35" t="s">
        <v>868</v>
      </c>
      <c r="AI81" s="35" t="s">
        <v>867</v>
      </c>
    </row>
    <row r="82" spans="1:35">
      <c r="A82" s="34" t="s">
        <v>267</v>
      </c>
      <c r="B82" s="34" t="s">
        <v>100</v>
      </c>
      <c r="C82" s="35">
        <v>53.00013073309907</v>
      </c>
      <c r="D82" s="35" t="s">
        <v>567</v>
      </c>
      <c r="E82" s="35" t="s">
        <v>867</v>
      </c>
      <c r="F82" s="35" t="s">
        <v>867</v>
      </c>
      <c r="G82" s="35" t="s">
        <v>867</v>
      </c>
      <c r="H82" s="35" t="s">
        <v>867</v>
      </c>
      <c r="I82" s="35" t="s">
        <v>868</v>
      </c>
      <c r="J82" s="35" t="s">
        <v>867</v>
      </c>
      <c r="K82" s="35" t="s">
        <v>867</v>
      </c>
      <c r="L82" s="35" t="s">
        <v>867</v>
      </c>
      <c r="M82" s="35" t="s">
        <v>867</v>
      </c>
      <c r="N82" s="35" t="s">
        <v>866</v>
      </c>
      <c r="O82" s="35" t="s">
        <v>868</v>
      </c>
      <c r="P82" s="35" t="s">
        <v>868</v>
      </c>
      <c r="Q82" s="35" t="s">
        <v>868</v>
      </c>
      <c r="R82" s="35" t="s">
        <v>867</v>
      </c>
      <c r="S82" s="35" t="s">
        <v>866</v>
      </c>
      <c r="T82" s="35" t="s">
        <v>866</v>
      </c>
      <c r="U82" s="35" t="s">
        <v>867</v>
      </c>
      <c r="V82" s="35" t="s">
        <v>865</v>
      </c>
      <c r="W82" s="35" t="s">
        <v>866</v>
      </c>
      <c r="X82" s="35" t="s">
        <v>868</v>
      </c>
      <c r="Y82" s="35" t="s">
        <v>867</v>
      </c>
      <c r="Z82" s="35" t="s">
        <v>867</v>
      </c>
      <c r="AA82" s="35" t="s">
        <v>868</v>
      </c>
      <c r="AB82" s="35" t="s">
        <v>869</v>
      </c>
      <c r="AC82" s="35" t="s">
        <v>868</v>
      </c>
      <c r="AD82" s="35" t="s">
        <v>867</v>
      </c>
      <c r="AE82" s="35" t="s">
        <v>867</v>
      </c>
      <c r="AF82" s="35" t="s">
        <v>866</v>
      </c>
      <c r="AG82" s="35" t="s">
        <v>865</v>
      </c>
      <c r="AH82" s="35" t="s">
        <v>869</v>
      </c>
      <c r="AI82" s="35" t="s">
        <v>868</v>
      </c>
    </row>
    <row r="83" spans="1:35">
      <c r="A83" s="34" t="s">
        <v>282</v>
      </c>
      <c r="B83" s="34" t="s">
        <v>70</v>
      </c>
      <c r="C83" s="35">
        <v>50.675913719216723</v>
      </c>
      <c r="D83" s="35" t="s">
        <v>567</v>
      </c>
      <c r="E83" s="35" t="s">
        <v>867</v>
      </c>
      <c r="F83" s="35" t="s">
        <v>867</v>
      </c>
      <c r="G83" s="35" t="s">
        <v>868</v>
      </c>
      <c r="H83" s="35" t="s">
        <v>867</v>
      </c>
      <c r="I83" s="35" t="s">
        <v>868</v>
      </c>
      <c r="J83" s="35" t="s">
        <v>867</v>
      </c>
      <c r="K83" s="35" t="s">
        <v>867</v>
      </c>
      <c r="L83" s="35" t="s">
        <v>866</v>
      </c>
      <c r="M83" s="35" t="s">
        <v>866</v>
      </c>
      <c r="N83" s="35" t="s">
        <v>865</v>
      </c>
      <c r="O83" s="35" t="s">
        <v>869</v>
      </c>
      <c r="P83" s="35" t="s">
        <v>868</v>
      </c>
      <c r="Q83" s="35" t="s">
        <v>867</v>
      </c>
      <c r="R83" s="35" t="s">
        <v>866</v>
      </c>
      <c r="S83" s="35" t="s">
        <v>866</v>
      </c>
      <c r="T83" s="35" t="s">
        <v>868</v>
      </c>
      <c r="U83" s="35" t="s">
        <v>867</v>
      </c>
      <c r="V83" s="35" t="s">
        <v>865</v>
      </c>
      <c r="W83" s="35" t="s">
        <v>867</v>
      </c>
      <c r="X83" s="35" t="s">
        <v>869</v>
      </c>
      <c r="Y83" s="35" t="s">
        <v>868</v>
      </c>
      <c r="Z83" s="35" t="s">
        <v>867</v>
      </c>
      <c r="AA83" s="35" t="s">
        <v>868</v>
      </c>
      <c r="AB83" s="35" t="s">
        <v>869</v>
      </c>
      <c r="AC83" s="35" t="s">
        <v>869</v>
      </c>
      <c r="AD83" s="35" t="s">
        <v>866</v>
      </c>
      <c r="AE83" s="35" t="s">
        <v>867</v>
      </c>
      <c r="AF83" s="35" t="s">
        <v>867</v>
      </c>
      <c r="AG83" s="35" t="s">
        <v>866</v>
      </c>
      <c r="AH83" s="35" t="s">
        <v>869</v>
      </c>
      <c r="AI83" s="35" t="s">
        <v>868</v>
      </c>
    </row>
    <row r="84" spans="1:35">
      <c r="A84" s="34" t="s">
        <v>283</v>
      </c>
      <c r="B84" s="34" t="s">
        <v>71</v>
      </c>
      <c r="C84" s="35">
        <v>35.334168351877246</v>
      </c>
      <c r="D84" s="35" t="s">
        <v>569</v>
      </c>
      <c r="E84" s="35" t="s">
        <v>869</v>
      </c>
      <c r="F84" s="35" t="s">
        <v>869</v>
      </c>
      <c r="G84" s="35" t="s">
        <v>869</v>
      </c>
      <c r="H84" s="35" t="s">
        <v>868</v>
      </c>
      <c r="I84" s="35" t="s">
        <v>869</v>
      </c>
      <c r="J84" s="35" t="s">
        <v>868</v>
      </c>
      <c r="K84" s="35" t="s">
        <v>866</v>
      </c>
      <c r="L84" s="35" t="s">
        <v>869</v>
      </c>
      <c r="M84" s="35" t="s">
        <v>868</v>
      </c>
      <c r="N84" s="35" t="s">
        <v>869</v>
      </c>
      <c r="O84" s="35" t="s">
        <v>869</v>
      </c>
      <c r="P84" s="35" t="s">
        <v>868</v>
      </c>
      <c r="Q84" s="35" t="s">
        <v>867</v>
      </c>
      <c r="R84" s="35" t="s">
        <v>866</v>
      </c>
      <c r="S84" s="35" t="s">
        <v>869</v>
      </c>
      <c r="T84" s="35" t="s">
        <v>869</v>
      </c>
      <c r="U84" s="35" t="s">
        <v>868</v>
      </c>
      <c r="V84" s="35" t="s">
        <v>865</v>
      </c>
      <c r="W84" s="35" t="s">
        <v>868</v>
      </c>
      <c r="X84" s="35" t="s">
        <v>869</v>
      </c>
      <c r="Y84" s="35" t="s">
        <v>868</v>
      </c>
      <c r="Z84" s="35" t="s">
        <v>868</v>
      </c>
      <c r="AA84" s="35" t="s">
        <v>868</v>
      </c>
      <c r="AB84" s="35" t="s">
        <v>865</v>
      </c>
      <c r="AC84" s="35" t="s">
        <v>869</v>
      </c>
      <c r="AD84" s="35" t="s">
        <v>868</v>
      </c>
      <c r="AE84" s="35" t="s">
        <v>869</v>
      </c>
      <c r="AF84" s="35" t="s">
        <v>868</v>
      </c>
      <c r="AG84" s="35" t="s">
        <v>868</v>
      </c>
      <c r="AH84" s="35" t="s">
        <v>867</v>
      </c>
      <c r="AI84" s="35" t="s">
        <v>869</v>
      </c>
    </row>
    <row r="85" spans="1:35">
      <c r="A85" s="34" t="s">
        <v>251</v>
      </c>
      <c r="B85" s="34" t="s">
        <v>37</v>
      </c>
      <c r="C85" s="35">
        <v>40.650091234133185</v>
      </c>
      <c r="D85" s="35" t="s">
        <v>569</v>
      </c>
      <c r="E85" s="35" t="s">
        <v>869</v>
      </c>
      <c r="F85" s="35" t="s">
        <v>868</v>
      </c>
      <c r="G85" s="35" t="s">
        <v>869</v>
      </c>
      <c r="H85" s="35" t="s">
        <v>867</v>
      </c>
      <c r="I85" s="35" t="s">
        <v>869</v>
      </c>
      <c r="J85" s="35" t="s">
        <v>868</v>
      </c>
      <c r="K85" s="35" t="s">
        <v>868</v>
      </c>
      <c r="L85" s="35" t="s">
        <v>868</v>
      </c>
      <c r="M85" s="35" t="s">
        <v>868</v>
      </c>
      <c r="N85" s="35" t="s">
        <v>869</v>
      </c>
      <c r="O85" s="35" t="s">
        <v>869</v>
      </c>
      <c r="P85" s="35" t="s">
        <v>869</v>
      </c>
      <c r="Q85" s="35" t="s">
        <v>868</v>
      </c>
      <c r="R85" s="35" t="s">
        <v>866</v>
      </c>
      <c r="S85" s="35" t="s">
        <v>866</v>
      </c>
      <c r="T85" s="35" t="s">
        <v>869</v>
      </c>
      <c r="U85" s="35" t="s">
        <v>869</v>
      </c>
      <c r="V85" s="35" t="s">
        <v>866</v>
      </c>
      <c r="W85" s="35" t="s">
        <v>868</v>
      </c>
      <c r="X85" s="35" t="s">
        <v>869</v>
      </c>
      <c r="Y85" s="35" t="s">
        <v>867</v>
      </c>
      <c r="Z85" s="35" t="s">
        <v>867</v>
      </c>
      <c r="AA85" s="35" t="s">
        <v>869</v>
      </c>
      <c r="AB85" s="35" t="s">
        <v>869</v>
      </c>
      <c r="AC85" s="35" t="s">
        <v>869</v>
      </c>
      <c r="AD85" s="35" t="s">
        <v>868</v>
      </c>
      <c r="AE85" s="35" t="s">
        <v>868</v>
      </c>
      <c r="AF85" s="35" t="s">
        <v>867</v>
      </c>
      <c r="AG85" s="35" t="s">
        <v>867</v>
      </c>
      <c r="AH85" s="35" t="s">
        <v>868</v>
      </c>
      <c r="AI85" s="35" t="s">
        <v>869</v>
      </c>
    </row>
    <row r="86" spans="1:35">
      <c r="A86" s="34" t="s">
        <v>240</v>
      </c>
      <c r="B86" s="34" t="s">
        <v>101</v>
      </c>
      <c r="C86" s="35">
        <v>51.553509099189256</v>
      </c>
      <c r="D86" s="35" t="s">
        <v>567</v>
      </c>
      <c r="E86" s="35" t="s">
        <v>867</v>
      </c>
      <c r="F86" s="35" t="s">
        <v>867</v>
      </c>
      <c r="G86" s="35" t="s">
        <v>868</v>
      </c>
      <c r="H86" s="35" t="s">
        <v>866</v>
      </c>
      <c r="I86" s="35" t="s">
        <v>868</v>
      </c>
      <c r="J86" s="35" t="s">
        <v>868</v>
      </c>
      <c r="K86" s="35" t="s">
        <v>867</v>
      </c>
      <c r="L86" s="35" t="s">
        <v>867</v>
      </c>
      <c r="M86" s="35" t="s">
        <v>865</v>
      </c>
      <c r="N86" s="35" t="s">
        <v>869</v>
      </c>
      <c r="O86" s="35" t="s">
        <v>869</v>
      </c>
      <c r="P86" s="35" t="s">
        <v>867</v>
      </c>
      <c r="Q86" s="35" t="s">
        <v>868</v>
      </c>
      <c r="R86" s="35" t="s">
        <v>867</v>
      </c>
      <c r="S86" s="35" t="s">
        <v>866</v>
      </c>
      <c r="T86" s="35" t="s">
        <v>867</v>
      </c>
      <c r="U86" s="35" t="s">
        <v>868</v>
      </c>
      <c r="V86" s="35" t="s">
        <v>865</v>
      </c>
      <c r="W86" s="35" t="s">
        <v>867</v>
      </c>
      <c r="X86" s="35" t="s">
        <v>868</v>
      </c>
      <c r="Y86" s="35" t="s">
        <v>867</v>
      </c>
      <c r="Z86" s="35" t="s">
        <v>866</v>
      </c>
      <c r="AA86" s="35" t="s">
        <v>868</v>
      </c>
      <c r="AB86" s="35" t="s">
        <v>865</v>
      </c>
      <c r="AC86" s="35" t="s">
        <v>869</v>
      </c>
      <c r="AD86" s="35" t="s">
        <v>868</v>
      </c>
      <c r="AE86" s="35" t="s">
        <v>867</v>
      </c>
      <c r="AF86" s="35" t="s">
        <v>866</v>
      </c>
      <c r="AG86" s="35" t="s">
        <v>866</v>
      </c>
      <c r="AH86" s="35" t="s">
        <v>869</v>
      </c>
      <c r="AI86" s="35" t="s">
        <v>869</v>
      </c>
    </row>
    <row r="87" spans="1:35">
      <c r="A87" s="240" t="s">
        <v>547</v>
      </c>
      <c r="B87" s="240"/>
      <c r="C87" t="s">
        <v>546</v>
      </c>
      <c r="D87" s="35"/>
      <c r="E87" t="s">
        <v>546</v>
      </c>
      <c r="F87" t="s">
        <v>546</v>
      </c>
      <c r="G87" t="s">
        <v>546</v>
      </c>
      <c r="H87" t="s">
        <v>546</v>
      </c>
      <c r="I87" t="s">
        <v>546</v>
      </c>
      <c r="J87" t="s">
        <v>546</v>
      </c>
      <c r="K87" t="s">
        <v>546</v>
      </c>
      <c r="L87" t="s">
        <v>546</v>
      </c>
      <c r="M87" t="s">
        <v>546</v>
      </c>
      <c r="N87" t="s">
        <v>546</v>
      </c>
      <c r="O87" t="s">
        <v>546</v>
      </c>
      <c r="P87" t="s">
        <v>546</v>
      </c>
      <c r="Q87" t="s">
        <v>546</v>
      </c>
      <c r="R87" t="s">
        <v>546</v>
      </c>
      <c r="S87" t="s">
        <v>546</v>
      </c>
      <c r="T87" t="s">
        <v>546</v>
      </c>
      <c r="U87" t="s">
        <v>546</v>
      </c>
      <c r="V87" t="s">
        <v>546</v>
      </c>
      <c r="W87" t="s">
        <v>546</v>
      </c>
      <c r="X87" t="s">
        <v>546</v>
      </c>
      <c r="Y87" t="s">
        <v>546</v>
      </c>
      <c r="Z87" t="s">
        <v>546</v>
      </c>
      <c r="AA87" t="s">
        <v>546</v>
      </c>
      <c r="AB87" t="s">
        <v>546</v>
      </c>
      <c r="AC87" t="s">
        <v>546</v>
      </c>
      <c r="AD87" t="s">
        <v>546</v>
      </c>
      <c r="AE87" t="s">
        <v>546</v>
      </c>
      <c r="AF87" t="s">
        <v>546</v>
      </c>
      <c r="AG87" t="s">
        <v>546</v>
      </c>
      <c r="AH87" t="s">
        <v>546</v>
      </c>
      <c r="AI87" t="s">
        <v>546</v>
      </c>
    </row>
    <row r="89" spans="1:35">
      <c r="D89" t="s">
        <v>743</v>
      </c>
      <c r="E89" s="38">
        <v>79.22172889343436</v>
      </c>
      <c r="F89" s="38">
        <v>79.676178416908556</v>
      </c>
      <c r="G89" s="38">
        <v>73.338596972447633</v>
      </c>
      <c r="H89" s="38">
        <v>95.639913291779735</v>
      </c>
      <c r="I89" s="38">
        <v>71.831199743957541</v>
      </c>
      <c r="J89" s="38">
        <v>66.436653174202334</v>
      </c>
      <c r="K89" s="38">
        <v>96.198817150038792</v>
      </c>
      <c r="L89" s="38">
        <v>90.024373043102884</v>
      </c>
      <c r="M89" s="38">
        <v>98.733108108108112</v>
      </c>
      <c r="N89" s="38">
        <v>88.679758254436848</v>
      </c>
      <c r="O89" s="38">
        <v>77.970755139543229</v>
      </c>
      <c r="P89" s="38">
        <v>96.607718152006413</v>
      </c>
      <c r="Q89" s="38">
        <v>88.237495322439813</v>
      </c>
      <c r="R89" s="38">
        <v>93.876602484758934</v>
      </c>
      <c r="S89" s="38">
        <v>99.180348748099689</v>
      </c>
      <c r="T89" s="38">
        <v>98.38656021016007</v>
      </c>
      <c r="U89" s="38">
        <v>85.962418287477632</v>
      </c>
      <c r="V89" s="38">
        <v>93.722725655942952</v>
      </c>
      <c r="W89" s="38">
        <v>71.685739502396913</v>
      </c>
      <c r="X89" s="38">
        <v>93.614453484968948</v>
      </c>
      <c r="Y89" s="38">
        <v>86.661050708005149</v>
      </c>
      <c r="Z89" s="38">
        <v>95.639913291779735</v>
      </c>
      <c r="AA89" s="38">
        <v>100</v>
      </c>
      <c r="AB89" s="38">
        <v>25</v>
      </c>
      <c r="AC89" s="38">
        <v>99.711420558917027</v>
      </c>
      <c r="AD89" s="38">
        <v>82.44438704389853</v>
      </c>
      <c r="AE89" s="38">
        <v>89.209133313656054</v>
      </c>
      <c r="AF89" s="38">
        <v>96.242606963930029</v>
      </c>
      <c r="AG89" s="38">
        <v>83.333333333333343</v>
      </c>
      <c r="AH89" s="38">
        <v>48.228445382606907</v>
      </c>
      <c r="AI89" s="38">
        <v>76.768981912774521</v>
      </c>
    </row>
    <row r="90" spans="1:35">
      <c r="D90" t="s">
        <v>744</v>
      </c>
      <c r="E90" s="36">
        <v>33.955681744993349</v>
      </c>
      <c r="F90" s="36">
        <v>32.456934083158281</v>
      </c>
      <c r="G90" s="36">
        <v>43.052721584719663</v>
      </c>
      <c r="H90" s="36">
        <v>36.227595765861501</v>
      </c>
      <c r="I90" s="36">
        <v>19.257422635607231</v>
      </c>
      <c r="J90" s="36">
        <v>5.2585884031751826</v>
      </c>
      <c r="K90" s="36">
        <v>31.858117926519576</v>
      </c>
      <c r="L90" s="36">
        <v>28.667076275704055</v>
      </c>
      <c r="M90" s="36">
        <v>9.093468468468469</v>
      </c>
      <c r="N90" s="36">
        <v>6.666666666666667</v>
      </c>
      <c r="O90" s="36">
        <v>8.2402052274535915</v>
      </c>
      <c r="P90" s="36">
        <v>28.507059312675608</v>
      </c>
      <c r="Q90" s="36">
        <v>7.0765960346635044</v>
      </c>
      <c r="R90" s="36">
        <v>43.378341640938523</v>
      </c>
      <c r="S90" s="36">
        <v>5.1578785567117569</v>
      </c>
      <c r="T90" s="36">
        <v>1.1654280975286366</v>
      </c>
      <c r="U90" s="36">
        <v>39.402406337131836</v>
      </c>
      <c r="V90" s="36">
        <v>40.252141812356342</v>
      </c>
      <c r="W90" s="36">
        <v>10.941425289811534</v>
      </c>
      <c r="X90" s="36">
        <v>12.804698997244637</v>
      </c>
      <c r="Y90" s="36">
        <v>17.23833646206619</v>
      </c>
      <c r="Z90" s="36">
        <v>36.227595765861501</v>
      </c>
      <c r="AA90" s="36">
        <v>4.2512733488063965</v>
      </c>
      <c r="AB90" s="36">
        <v>0</v>
      </c>
      <c r="AC90" s="36">
        <v>0.96012499046595323</v>
      </c>
      <c r="AD90" s="36">
        <v>27.074938659964854</v>
      </c>
      <c r="AE90" s="36">
        <v>5.3756237422273623</v>
      </c>
      <c r="AF90" s="36">
        <v>30.976799814113143</v>
      </c>
      <c r="AG90" s="36">
        <v>13.17014444662318</v>
      </c>
      <c r="AH90" s="36">
        <v>0.20429406519682025</v>
      </c>
      <c r="AI90" s="36">
        <v>2.4013266977055503</v>
      </c>
    </row>
    <row r="91" spans="1:35">
      <c r="D91" t="s">
        <v>745</v>
      </c>
      <c r="E91" s="36">
        <v>9.0532094296882022</v>
      </c>
      <c r="F91" s="36">
        <v>9.4438488667500557</v>
      </c>
      <c r="G91" s="36">
        <v>6.0571750775455939</v>
      </c>
      <c r="H91" s="36">
        <v>11.882463505183647</v>
      </c>
      <c r="I91" s="36">
        <v>10.514755421670063</v>
      </c>
      <c r="J91" s="36">
        <v>12.235612954205431</v>
      </c>
      <c r="K91" s="36">
        <v>12.868139844703842</v>
      </c>
      <c r="L91" s="36">
        <v>12.271459353479766</v>
      </c>
      <c r="M91" s="36">
        <v>17.927927927927929</v>
      </c>
      <c r="N91" s="36">
        <v>16.402618317554037</v>
      </c>
      <c r="O91" s="36">
        <v>13.946109982417928</v>
      </c>
      <c r="P91" s="36">
        <v>13.620131767866161</v>
      </c>
      <c r="Q91" s="36">
        <v>16.232179857555259</v>
      </c>
      <c r="R91" s="36">
        <v>10.099652168764083</v>
      </c>
      <c r="S91" s="36">
        <v>18.804494038277589</v>
      </c>
      <c r="T91" s="36">
        <v>19.444226422526288</v>
      </c>
      <c r="U91" s="36">
        <v>9.3120023900691589</v>
      </c>
      <c r="V91" s="36">
        <v>10.694116768717322</v>
      </c>
      <c r="W91" s="36">
        <v>12.148862842517076</v>
      </c>
      <c r="X91" s="36">
        <v>16.161950897544862</v>
      </c>
      <c r="Y91" s="36">
        <v>13.884542849187792</v>
      </c>
      <c r="Z91" s="36">
        <v>11.882463505183647</v>
      </c>
      <c r="AA91" s="36">
        <v>19.149745330238723</v>
      </c>
      <c r="AB91" s="36">
        <v>5</v>
      </c>
      <c r="AC91" s="36">
        <v>19.750259113690213</v>
      </c>
      <c r="AD91" s="36">
        <v>11.073889676786735</v>
      </c>
      <c r="AE91" s="36">
        <v>16.76670191428574</v>
      </c>
      <c r="AF91" s="36">
        <v>13.053161429963376</v>
      </c>
      <c r="AG91" s="36">
        <v>14.032637777342032</v>
      </c>
      <c r="AH91" s="36">
        <v>9.6048302634820182</v>
      </c>
      <c r="AI91" s="36">
        <v>14.873531043013793</v>
      </c>
    </row>
    <row r="92" spans="1:35">
      <c r="D92" t="s">
        <v>865</v>
      </c>
      <c r="E92" s="38">
        <v>70.168519463746151</v>
      </c>
      <c r="F92" s="38">
        <v>70.232329550158497</v>
      </c>
      <c r="G92" s="38">
        <v>67.281421894902039</v>
      </c>
      <c r="H92" s="38">
        <v>83.757449786596084</v>
      </c>
      <c r="I92" s="38">
        <v>61.316444322287481</v>
      </c>
      <c r="J92" s="38">
        <v>54.201040219996905</v>
      </c>
      <c r="K92" s="38">
        <v>83.330677305334945</v>
      </c>
      <c r="L92" s="38">
        <v>77.752913689623114</v>
      </c>
      <c r="M92" s="38">
        <v>80.805180180180187</v>
      </c>
      <c r="N92" s="38">
        <v>72.277139936882804</v>
      </c>
      <c r="O92" s="38">
        <v>64.024645157125306</v>
      </c>
      <c r="P92" s="38">
        <v>82.987586384140258</v>
      </c>
      <c r="Q92" s="38">
        <v>72.005315464884546</v>
      </c>
      <c r="R92" s="38">
        <v>83.776950315994853</v>
      </c>
      <c r="S92" s="38">
        <v>80.375854709822107</v>
      </c>
      <c r="T92" s="38">
        <v>78.942333787633785</v>
      </c>
      <c r="U92" s="38">
        <v>76.650415897408479</v>
      </c>
      <c r="V92" s="38">
        <v>83.02860888722563</v>
      </c>
      <c r="W92" s="38">
        <v>59.536876659879837</v>
      </c>
      <c r="X92" s="38">
        <v>77.452502587424078</v>
      </c>
      <c r="Y92" s="38">
        <v>72.776507858817354</v>
      </c>
      <c r="Z92" s="38">
        <v>83.757449786596084</v>
      </c>
      <c r="AA92" s="38">
        <v>80.850254669761284</v>
      </c>
      <c r="AB92" s="38">
        <v>20</v>
      </c>
      <c r="AC92" s="38">
        <v>79.961161445226821</v>
      </c>
      <c r="AD92" s="38">
        <v>71.370497367111795</v>
      </c>
      <c r="AE92" s="38">
        <v>72.442431399370321</v>
      </c>
      <c r="AF92" s="38">
        <v>83.189445533966648</v>
      </c>
      <c r="AG92" s="38">
        <v>69.300695555991311</v>
      </c>
      <c r="AH92" s="38">
        <v>38.623615119124892</v>
      </c>
      <c r="AI92" s="38">
        <v>61.89545086976073</v>
      </c>
    </row>
    <row r="93" spans="1:35">
      <c r="D93" t="s">
        <v>866</v>
      </c>
      <c r="E93" s="38">
        <v>61.115310034057956</v>
      </c>
      <c r="F93" s="38">
        <v>60.788480683408444</v>
      </c>
      <c r="G93" s="38">
        <v>61.224246817356445</v>
      </c>
      <c r="H93" s="38">
        <v>71.874986281412447</v>
      </c>
      <c r="I93" s="38">
        <v>50.801688900617414</v>
      </c>
      <c r="J93" s="38">
        <v>41.965427265791476</v>
      </c>
      <c r="K93" s="38">
        <v>70.462537460631111</v>
      </c>
      <c r="L93" s="38">
        <v>65.481454336143344</v>
      </c>
      <c r="M93" s="38">
        <v>62.877252252252255</v>
      </c>
      <c r="N93" s="38">
        <v>55.874521619328775</v>
      </c>
      <c r="O93" s="38">
        <v>50.078535174707369</v>
      </c>
      <c r="P93" s="38">
        <v>69.367454616274088</v>
      </c>
      <c r="Q93" s="38">
        <v>55.773135607329294</v>
      </c>
      <c r="R93" s="38">
        <v>73.677298147230772</v>
      </c>
      <c r="S93" s="38">
        <v>61.571360671544511</v>
      </c>
      <c r="T93" s="38">
        <v>59.498107365107494</v>
      </c>
      <c r="U93" s="38">
        <v>67.338413507339311</v>
      </c>
      <c r="V93" s="38">
        <v>72.334492118508308</v>
      </c>
      <c r="W93" s="38">
        <v>47.388013817362761</v>
      </c>
      <c r="X93" s="38">
        <v>61.290551689879223</v>
      </c>
      <c r="Y93" s="38">
        <v>58.891965009629565</v>
      </c>
      <c r="Z93" s="38">
        <v>71.874986281412447</v>
      </c>
      <c r="AA93" s="38">
        <v>61.700509339522554</v>
      </c>
      <c r="AB93" s="38">
        <v>15</v>
      </c>
      <c r="AC93" s="38">
        <v>60.210902331536602</v>
      </c>
      <c r="AD93" s="38">
        <v>60.296607690325061</v>
      </c>
      <c r="AE93" s="38">
        <v>55.675729485084574</v>
      </c>
      <c r="AF93" s="38">
        <v>70.136284104003281</v>
      </c>
      <c r="AG93" s="38">
        <v>55.268057778649279</v>
      </c>
      <c r="AH93" s="38">
        <v>29.01878485564287</v>
      </c>
      <c r="AI93" s="38">
        <v>47.021919826746938</v>
      </c>
    </row>
    <row r="94" spans="1:35">
      <c r="D94" t="s">
        <v>867</v>
      </c>
      <c r="E94" s="38">
        <v>52.062100604369753</v>
      </c>
      <c r="F94" s="38">
        <v>51.344631816658392</v>
      </c>
      <c r="G94" s="38">
        <v>55.167071739810851</v>
      </c>
      <c r="H94" s="38">
        <v>59.992522776228796</v>
      </c>
      <c r="I94" s="38">
        <v>40.286933478947347</v>
      </c>
      <c r="J94" s="38">
        <v>29.72981431158604</v>
      </c>
      <c r="K94" s="38">
        <v>57.594397615927264</v>
      </c>
      <c r="L94" s="38">
        <v>53.209994982663588</v>
      </c>
      <c r="M94" s="38">
        <v>44.949324324324323</v>
      </c>
      <c r="N94" s="38">
        <v>39.471903301774738</v>
      </c>
      <c r="O94" s="38">
        <v>36.132425192289446</v>
      </c>
      <c r="P94" s="38">
        <v>55.747322848407933</v>
      </c>
      <c r="Q94" s="38">
        <v>39.540955749774035</v>
      </c>
      <c r="R94" s="38">
        <v>63.577645978466684</v>
      </c>
      <c r="S94" s="38">
        <v>42.766866633266922</v>
      </c>
      <c r="T94" s="38">
        <v>40.053880942581202</v>
      </c>
      <c r="U94" s="38">
        <v>58.026411117270158</v>
      </c>
      <c r="V94" s="38">
        <v>61.640375349790986</v>
      </c>
      <c r="W94" s="38">
        <v>35.239150974845685</v>
      </c>
      <c r="X94" s="38">
        <v>45.12860079233436</v>
      </c>
      <c r="Y94" s="38">
        <v>45.007422160441777</v>
      </c>
      <c r="Z94" s="38">
        <v>59.992522776228796</v>
      </c>
      <c r="AA94" s="38">
        <v>42.550764009283832</v>
      </c>
      <c r="AB94" s="38">
        <v>10</v>
      </c>
      <c r="AC94" s="38">
        <v>40.460643217846389</v>
      </c>
      <c r="AD94" s="38">
        <v>49.222718013538326</v>
      </c>
      <c r="AE94" s="38">
        <v>38.909027570798834</v>
      </c>
      <c r="AF94" s="38">
        <v>57.083122674039899</v>
      </c>
      <c r="AG94" s="38">
        <v>41.235420001307247</v>
      </c>
      <c r="AH94" s="38">
        <v>19.413954592160852</v>
      </c>
      <c r="AI94" s="38">
        <v>32.148388783733139</v>
      </c>
    </row>
    <row r="95" spans="1:35">
      <c r="D95" t="s">
        <v>868</v>
      </c>
      <c r="E95" s="38">
        <v>43.008891174681551</v>
      </c>
      <c r="F95" s="38">
        <v>41.900782949908333</v>
      </c>
      <c r="G95" s="38">
        <v>49.109896662265257</v>
      </c>
      <c r="H95" s="38">
        <v>48.110059271045145</v>
      </c>
      <c r="I95" s="38">
        <v>29.772178057277287</v>
      </c>
      <c r="J95" s="38">
        <v>17.494201357380611</v>
      </c>
      <c r="K95" s="38">
        <v>44.726257771223423</v>
      </c>
      <c r="L95" s="38">
        <v>40.938535629183818</v>
      </c>
      <c r="M95" s="38">
        <v>27.021396396396398</v>
      </c>
      <c r="N95" s="38">
        <v>23.069284984220701</v>
      </c>
      <c r="O95" s="38">
        <v>22.186315209871516</v>
      </c>
      <c r="P95" s="38">
        <v>42.12719108054177</v>
      </c>
      <c r="Q95" s="38">
        <v>23.308775892218776</v>
      </c>
      <c r="R95" s="38">
        <v>53.477993809702603</v>
      </c>
      <c r="S95" s="38">
        <v>23.962372594989333</v>
      </c>
      <c r="T95" s="38">
        <v>20.609654520054917</v>
      </c>
      <c r="U95" s="38">
        <v>48.714408727200997</v>
      </c>
      <c r="V95" s="38">
        <v>50.946258581073664</v>
      </c>
      <c r="W95" s="38">
        <v>23.09028813232861</v>
      </c>
      <c r="X95" s="38">
        <v>28.966649894789498</v>
      </c>
      <c r="Y95" s="38">
        <v>31.122879311253982</v>
      </c>
      <c r="Z95" s="38">
        <v>48.110059271045145</v>
      </c>
      <c r="AA95" s="38">
        <v>23.401018679045109</v>
      </c>
      <c r="AB95" s="38">
        <v>5</v>
      </c>
      <c r="AC95" s="38">
        <v>20.710384104156176</v>
      </c>
      <c r="AD95" s="38">
        <v>38.148828336751592</v>
      </c>
      <c r="AE95" s="38">
        <v>22.142325656513094</v>
      </c>
      <c r="AF95" s="38">
        <v>44.029961244076524</v>
      </c>
      <c r="AG95" s="38">
        <v>27.202782223965215</v>
      </c>
      <c r="AH95" s="38">
        <v>9.8091243286788341</v>
      </c>
      <c r="AI95" s="38">
        <v>17.274857740719348</v>
      </c>
    </row>
    <row r="96" spans="1:35">
      <c r="D96" t="s">
        <v>869</v>
      </c>
      <c r="E96" s="38">
        <v>33.955681744993349</v>
      </c>
      <c r="F96" s="38">
        <v>32.456934083158281</v>
      </c>
      <c r="G96" s="38">
        <v>43.052721584719663</v>
      </c>
      <c r="H96" s="38">
        <v>36.227595765861501</v>
      </c>
      <c r="I96" s="38">
        <v>19.257422635607231</v>
      </c>
      <c r="J96" s="38">
        <v>5.2585884031751826</v>
      </c>
      <c r="K96" s="38">
        <v>31.858117926519576</v>
      </c>
      <c r="L96" s="38">
        <v>28.667076275704055</v>
      </c>
      <c r="M96" s="38">
        <v>9.093468468468469</v>
      </c>
      <c r="N96" s="38">
        <v>6.666666666666667</v>
      </c>
      <c r="O96" s="38">
        <v>8.2402052274535915</v>
      </c>
      <c r="P96" s="38">
        <v>28.507059312675608</v>
      </c>
      <c r="Q96" s="38">
        <v>7.0765960346635044</v>
      </c>
      <c r="R96" s="38">
        <v>43.378341640938523</v>
      </c>
      <c r="S96" s="38">
        <v>5.1578785567117569</v>
      </c>
      <c r="T96" s="38">
        <v>1.1654280975286366</v>
      </c>
      <c r="U96" s="38">
        <v>39.402406337131836</v>
      </c>
      <c r="V96" s="38">
        <v>40.252141812356342</v>
      </c>
      <c r="W96" s="38">
        <v>10.941425289811534</v>
      </c>
      <c r="X96" s="38">
        <v>12.804698997244637</v>
      </c>
      <c r="Y96" s="38">
        <v>17.23833646206619</v>
      </c>
      <c r="Z96" s="38">
        <v>36.227595765861501</v>
      </c>
      <c r="AA96" s="38">
        <v>4.2512733488063965</v>
      </c>
      <c r="AB96" s="38">
        <v>0</v>
      </c>
      <c r="AC96" s="38">
        <v>0.96012499046595323</v>
      </c>
      <c r="AD96" s="38">
        <v>27.074938659964854</v>
      </c>
      <c r="AE96" s="38">
        <v>5.3756237422273623</v>
      </c>
      <c r="AF96" s="38">
        <v>30.976799814113143</v>
      </c>
      <c r="AG96" s="38">
        <v>13.17014444662318</v>
      </c>
      <c r="AH96" s="38">
        <v>0.20429406519682025</v>
      </c>
      <c r="AI96" s="38">
        <v>2.4013266977055503</v>
      </c>
    </row>
    <row r="98" spans="4:36">
      <c r="D98" t="s">
        <v>865</v>
      </c>
      <c r="E98">
        <v>8</v>
      </c>
      <c r="F98">
        <v>23</v>
      </c>
      <c r="G98">
        <v>11</v>
      </c>
      <c r="H98">
        <v>8</v>
      </c>
      <c r="I98">
        <v>6</v>
      </c>
      <c r="J98">
        <v>5</v>
      </c>
      <c r="K98">
        <v>22</v>
      </c>
      <c r="L98">
        <v>12</v>
      </c>
      <c r="M98">
        <v>23</v>
      </c>
      <c r="N98">
        <v>7</v>
      </c>
      <c r="O98">
        <v>2</v>
      </c>
      <c r="P98">
        <v>13</v>
      </c>
      <c r="Q98">
        <v>6</v>
      </c>
      <c r="R98">
        <v>8</v>
      </c>
      <c r="S98">
        <v>55</v>
      </c>
      <c r="T98">
        <v>5</v>
      </c>
      <c r="U98">
        <v>16</v>
      </c>
      <c r="V98">
        <v>49</v>
      </c>
      <c r="W98">
        <v>9</v>
      </c>
      <c r="X98">
        <v>2</v>
      </c>
      <c r="Y98">
        <v>5</v>
      </c>
      <c r="Z98">
        <v>8</v>
      </c>
      <c r="AA98">
        <v>7</v>
      </c>
      <c r="AB98">
        <v>19</v>
      </c>
      <c r="AC98">
        <v>3</v>
      </c>
      <c r="AD98">
        <v>9</v>
      </c>
      <c r="AE98">
        <v>5</v>
      </c>
      <c r="AF98">
        <v>25</v>
      </c>
      <c r="AG98">
        <v>33</v>
      </c>
      <c r="AH98">
        <v>8</v>
      </c>
      <c r="AI98">
        <v>5</v>
      </c>
    </row>
    <row r="99" spans="4:36">
      <c r="D99" t="s">
        <v>866</v>
      </c>
      <c r="E99">
        <v>28</v>
      </c>
      <c r="F99">
        <v>29</v>
      </c>
      <c r="G99">
        <v>19</v>
      </c>
      <c r="H99">
        <v>31</v>
      </c>
      <c r="I99">
        <v>25</v>
      </c>
      <c r="J99">
        <v>15</v>
      </c>
      <c r="K99">
        <v>40</v>
      </c>
      <c r="L99">
        <v>28</v>
      </c>
      <c r="M99">
        <v>26</v>
      </c>
      <c r="N99">
        <v>10</v>
      </c>
      <c r="O99">
        <v>6</v>
      </c>
      <c r="P99">
        <v>29</v>
      </c>
      <c r="Q99">
        <v>7</v>
      </c>
      <c r="R99">
        <v>39</v>
      </c>
      <c r="S99">
        <v>20</v>
      </c>
      <c r="T99">
        <v>48</v>
      </c>
      <c r="U99">
        <v>36</v>
      </c>
      <c r="V99">
        <v>28</v>
      </c>
      <c r="W99">
        <v>12</v>
      </c>
      <c r="X99">
        <v>10</v>
      </c>
      <c r="Y99">
        <v>38</v>
      </c>
      <c r="Z99">
        <v>31</v>
      </c>
      <c r="AA99">
        <v>15</v>
      </c>
      <c r="AB99">
        <v>8</v>
      </c>
      <c r="AC99">
        <v>13</v>
      </c>
      <c r="AD99">
        <v>17</v>
      </c>
      <c r="AE99">
        <v>31</v>
      </c>
      <c r="AF99">
        <v>33</v>
      </c>
      <c r="AG99">
        <v>25</v>
      </c>
      <c r="AH99">
        <v>3</v>
      </c>
      <c r="AI99">
        <v>2</v>
      </c>
    </row>
    <row r="100" spans="4:36">
      <c r="D100" t="s">
        <v>867</v>
      </c>
      <c r="E100">
        <v>22</v>
      </c>
      <c r="F100">
        <v>20</v>
      </c>
      <c r="G100">
        <v>31</v>
      </c>
      <c r="H100">
        <v>29</v>
      </c>
      <c r="I100">
        <v>27</v>
      </c>
      <c r="J100">
        <v>29</v>
      </c>
      <c r="K100">
        <v>14</v>
      </c>
      <c r="L100">
        <v>23</v>
      </c>
      <c r="M100">
        <v>13</v>
      </c>
      <c r="N100">
        <v>37</v>
      </c>
      <c r="O100">
        <v>30</v>
      </c>
      <c r="P100">
        <v>16</v>
      </c>
      <c r="Q100">
        <v>19</v>
      </c>
      <c r="R100">
        <v>20</v>
      </c>
      <c r="S100">
        <v>5</v>
      </c>
      <c r="T100">
        <v>14</v>
      </c>
      <c r="U100">
        <v>17</v>
      </c>
      <c r="V100">
        <v>3</v>
      </c>
      <c r="W100">
        <v>27</v>
      </c>
      <c r="X100">
        <v>38</v>
      </c>
      <c r="Y100">
        <v>33</v>
      </c>
      <c r="Z100">
        <v>29</v>
      </c>
      <c r="AA100">
        <v>22</v>
      </c>
      <c r="AB100">
        <v>6</v>
      </c>
      <c r="AC100">
        <v>16</v>
      </c>
      <c r="AD100">
        <v>33</v>
      </c>
      <c r="AE100">
        <v>26</v>
      </c>
      <c r="AF100">
        <v>14</v>
      </c>
      <c r="AG100">
        <v>12</v>
      </c>
      <c r="AH100">
        <v>7</v>
      </c>
      <c r="AI100">
        <v>19</v>
      </c>
    </row>
    <row r="101" spans="4:36">
      <c r="D101" t="s">
        <v>868</v>
      </c>
      <c r="E101">
        <v>19</v>
      </c>
      <c r="F101">
        <v>6</v>
      </c>
      <c r="G101">
        <v>15</v>
      </c>
      <c r="H101">
        <v>12</v>
      </c>
      <c r="I101">
        <v>18</v>
      </c>
      <c r="J101">
        <v>26</v>
      </c>
      <c r="K101">
        <v>4</v>
      </c>
      <c r="L101">
        <v>6</v>
      </c>
      <c r="M101">
        <v>16</v>
      </c>
      <c r="N101">
        <v>21</v>
      </c>
      <c r="O101">
        <v>33</v>
      </c>
      <c r="P101">
        <v>19</v>
      </c>
      <c r="Q101">
        <v>31</v>
      </c>
      <c r="R101">
        <v>9</v>
      </c>
      <c r="S101">
        <v>1</v>
      </c>
      <c r="T101">
        <v>9</v>
      </c>
      <c r="U101">
        <v>10</v>
      </c>
      <c r="V101">
        <v>1</v>
      </c>
      <c r="W101">
        <v>25</v>
      </c>
      <c r="X101">
        <v>21</v>
      </c>
      <c r="Y101">
        <v>5</v>
      </c>
      <c r="Z101">
        <v>12</v>
      </c>
      <c r="AA101">
        <v>26</v>
      </c>
      <c r="AB101">
        <v>19</v>
      </c>
      <c r="AC101">
        <v>30</v>
      </c>
      <c r="AD101">
        <v>17</v>
      </c>
      <c r="AE101">
        <v>14</v>
      </c>
      <c r="AF101">
        <v>7</v>
      </c>
      <c r="AG101">
        <v>9</v>
      </c>
      <c r="AH101">
        <v>15</v>
      </c>
      <c r="AI101">
        <v>32</v>
      </c>
    </row>
    <row r="102" spans="4:36">
      <c r="D102" t="s">
        <v>869</v>
      </c>
      <c r="E102">
        <v>5</v>
      </c>
      <c r="F102">
        <v>4</v>
      </c>
      <c r="G102">
        <v>6</v>
      </c>
      <c r="H102">
        <v>2</v>
      </c>
      <c r="I102">
        <v>6</v>
      </c>
      <c r="J102">
        <v>7</v>
      </c>
      <c r="K102">
        <v>2</v>
      </c>
      <c r="L102">
        <v>13</v>
      </c>
      <c r="M102">
        <v>4</v>
      </c>
      <c r="N102">
        <v>7</v>
      </c>
      <c r="O102">
        <v>11</v>
      </c>
      <c r="P102">
        <v>5</v>
      </c>
      <c r="Q102" s="52">
        <v>19</v>
      </c>
      <c r="R102">
        <v>6</v>
      </c>
      <c r="S102">
        <v>1</v>
      </c>
      <c r="T102">
        <v>6</v>
      </c>
      <c r="U102">
        <v>3</v>
      </c>
      <c r="V102">
        <v>1</v>
      </c>
      <c r="W102">
        <v>9</v>
      </c>
      <c r="X102">
        <v>11</v>
      </c>
      <c r="Y102">
        <v>1</v>
      </c>
      <c r="Z102">
        <v>2</v>
      </c>
      <c r="AA102">
        <v>12</v>
      </c>
      <c r="AB102" s="56">
        <v>30</v>
      </c>
      <c r="AC102" s="52">
        <v>20</v>
      </c>
      <c r="AD102">
        <v>6</v>
      </c>
      <c r="AE102">
        <v>6</v>
      </c>
      <c r="AF102">
        <v>3</v>
      </c>
      <c r="AG102">
        <v>3</v>
      </c>
      <c r="AH102" s="53">
        <v>49</v>
      </c>
      <c r="AI102">
        <v>24</v>
      </c>
    </row>
    <row r="103" spans="4:36">
      <c r="E103">
        <v>82</v>
      </c>
      <c r="F103">
        <v>82</v>
      </c>
      <c r="G103">
        <v>82</v>
      </c>
      <c r="H103">
        <v>82</v>
      </c>
      <c r="I103">
        <v>82</v>
      </c>
      <c r="J103">
        <v>82</v>
      </c>
      <c r="K103">
        <v>82</v>
      </c>
      <c r="L103">
        <v>82</v>
      </c>
      <c r="M103">
        <v>82</v>
      </c>
      <c r="N103">
        <v>82</v>
      </c>
      <c r="O103">
        <v>82</v>
      </c>
      <c r="P103">
        <v>82</v>
      </c>
      <c r="Q103">
        <v>82</v>
      </c>
      <c r="R103">
        <v>82</v>
      </c>
      <c r="S103">
        <v>82</v>
      </c>
      <c r="T103">
        <v>82</v>
      </c>
      <c r="U103">
        <v>82</v>
      </c>
      <c r="V103">
        <v>82</v>
      </c>
      <c r="W103">
        <v>82</v>
      </c>
      <c r="X103">
        <v>82</v>
      </c>
      <c r="Y103">
        <v>82</v>
      </c>
      <c r="Z103">
        <v>82</v>
      </c>
      <c r="AA103">
        <v>82</v>
      </c>
      <c r="AB103">
        <v>82</v>
      </c>
      <c r="AC103">
        <v>82</v>
      </c>
      <c r="AD103">
        <v>82</v>
      </c>
      <c r="AE103">
        <v>82</v>
      </c>
      <c r="AF103">
        <v>82</v>
      </c>
      <c r="AG103">
        <v>82</v>
      </c>
      <c r="AH103">
        <v>82</v>
      </c>
      <c r="AI103">
        <v>82</v>
      </c>
    </row>
    <row r="105" spans="4:36">
      <c r="D105" t="s">
        <v>877</v>
      </c>
      <c r="E105" s="55">
        <v>0.29268292682926828</v>
      </c>
      <c r="F105" s="55">
        <v>0.12195121951219512</v>
      </c>
      <c r="G105" s="55">
        <v>0.25609756097560976</v>
      </c>
      <c r="H105" s="55">
        <v>0.17073170731707318</v>
      </c>
      <c r="I105" s="55">
        <v>0.29268292682926828</v>
      </c>
      <c r="J105" s="55">
        <v>0.40243902439024393</v>
      </c>
      <c r="K105" s="55">
        <v>7.3170731707317069E-2</v>
      </c>
      <c r="L105" s="55">
        <v>0.23170731707317074</v>
      </c>
      <c r="M105" s="55">
        <v>0.24390243902439024</v>
      </c>
      <c r="N105" s="55">
        <v>0.34146341463414637</v>
      </c>
      <c r="O105" s="55">
        <v>0.53658536585365857</v>
      </c>
      <c r="P105" s="55">
        <v>0.29268292682926828</v>
      </c>
      <c r="Q105" s="55">
        <v>0.6097560975609756</v>
      </c>
      <c r="R105" s="55">
        <v>0.18292682926829268</v>
      </c>
      <c r="S105" s="55">
        <v>2.4390243902439025E-2</v>
      </c>
      <c r="T105" s="55">
        <v>0.18292682926829268</v>
      </c>
      <c r="U105" s="57">
        <v>0.15853658536585366</v>
      </c>
      <c r="V105" s="57">
        <v>2.4390243902439025E-2</v>
      </c>
      <c r="W105" s="57">
        <v>0.41463414634146339</v>
      </c>
      <c r="X105" s="57">
        <v>0.3902439024390244</v>
      </c>
      <c r="Y105" s="57">
        <v>7.3170731707317069E-2</v>
      </c>
      <c r="Z105" s="55">
        <v>0.17073170731707318</v>
      </c>
      <c r="AA105" s="55">
        <v>0.46341463414634149</v>
      </c>
      <c r="AB105" s="55">
        <v>0.59756097560975607</v>
      </c>
      <c r="AC105" s="55">
        <v>0.6097560975609756</v>
      </c>
      <c r="AD105" s="55">
        <v>0.28048780487804881</v>
      </c>
      <c r="AE105" s="55">
        <v>0.24390243902439024</v>
      </c>
      <c r="AF105" s="55">
        <v>0.12195121951219512</v>
      </c>
      <c r="AG105" s="55">
        <v>0.14634146341463414</v>
      </c>
      <c r="AH105" s="55">
        <v>0.78048780487804881</v>
      </c>
      <c r="AI105" s="55">
        <v>0.68292682926829273</v>
      </c>
    </row>
    <row r="106" spans="4:36"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1</v>
      </c>
      <c r="AC106">
        <v>1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1</v>
      </c>
      <c r="AJ106">
        <v>6</v>
      </c>
    </row>
  </sheetData>
  <sheetProtection algorithmName="SHA-512" hashValue="HC+oipMglZFitojNL2dpEsZnmlBAiuHdwods1zTvYff9O6FgFK+KMKe0Vme2Ctf8zXp/9p5Ux17ZbibMWj9yhQ==" saltValue="D8KVo25Ls3XCPKS1vAe0cg==" spinCount="100000" sheet="1" objects="1" scenarios="1"/>
  <mergeCells count="3">
    <mergeCell ref="E1:J3"/>
    <mergeCell ref="K1:AI2"/>
    <mergeCell ref="A87:B87"/>
  </mergeCells>
  <conditionalFormatting sqref="K105">
    <cfRule type="cellIs" dxfId="1" priority="2" operator="greaterThan">
      <formula>0.5</formula>
    </cfRule>
  </conditionalFormatting>
  <conditionalFormatting sqref="K105:AI105">
    <cfRule type="cellIs" dxfId="0" priority="1" operator="greaterThan">
      <formula>0.5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5"/>
  <sheetViews>
    <sheetView workbookViewId="0">
      <selection activeCell="A3" sqref="A3:C84"/>
    </sheetView>
  </sheetViews>
  <sheetFormatPr baseColWidth="10" defaultRowHeight="15"/>
  <cols>
    <col min="1" max="1" width="49.7109375" bestFit="1" customWidth="1"/>
    <col min="2" max="2" width="45.85546875" bestFit="1" customWidth="1"/>
    <col min="3" max="3" width="13.42578125" bestFit="1" customWidth="1"/>
  </cols>
  <sheetData>
    <row r="3" spans="1:3">
      <c r="A3" s="32" t="s">
        <v>226</v>
      </c>
      <c r="B3" s="32" t="s">
        <v>105</v>
      </c>
      <c r="C3" t="s">
        <v>377</v>
      </c>
    </row>
    <row r="4" spans="1:3">
      <c r="A4" t="s">
        <v>214</v>
      </c>
      <c r="B4" t="s">
        <v>167</v>
      </c>
      <c r="C4" s="33">
        <v>401</v>
      </c>
    </row>
    <row r="5" spans="1:3">
      <c r="A5" t="s">
        <v>233</v>
      </c>
      <c r="B5" t="s">
        <v>126</v>
      </c>
      <c r="C5" s="33">
        <v>401</v>
      </c>
    </row>
    <row r="6" spans="1:3">
      <c r="A6" t="s">
        <v>230</v>
      </c>
      <c r="B6" t="s">
        <v>123</v>
      </c>
      <c r="C6" s="33">
        <v>371</v>
      </c>
    </row>
    <row r="7" spans="1:3">
      <c r="A7" t="s">
        <v>269</v>
      </c>
      <c r="B7" t="s">
        <v>163</v>
      </c>
      <c r="C7" s="33">
        <v>258</v>
      </c>
    </row>
    <row r="8" spans="1:3">
      <c r="A8" t="s">
        <v>284</v>
      </c>
      <c r="B8" t="s">
        <v>179</v>
      </c>
      <c r="C8" s="33">
        <v>396</v>
      </c>
    </row>
    <row r="9" spans="1:3">
      <c r="A9" t="s">
        <v>217</v>
      </c>
      <c r="B9" t="s">
        <v>111</v>
      </c>
      <c r="C9" s="33">
        <v>401</v>
      </c>
    </row>
    <row r="10" spans="1:3">
      <c r="A10" t="s">
        <v>254</v>
      </c>
      <c r="B10" t="s">
        <v>148</v>
      </c>
      <c r="C10" s="33">
        <v>401</v>
      </c>
    </row>
    <row r="11" spans="1:3">
      <c r="A11" t="s">
        <v>237</v>
      </c>
      <c r="B11" t="s">
        <v>130</v>
      </c>
      <c r="C11" s="33">
        <v>401</v>
      </c>
    </row>
    <row r="12" spans="1:3">
      <c r="A12" t="s">
        <v>277</v>
      </c>
      <c r="B12" t="s">
        <v>172</v>
      </c>
      <c r="C12" s="33">
        <v>401</v>
      </c>
    </row>
    <row r="13" spans="1:3">
      <c r="A13" t="s">
        <v>215</v>
      </c>
      <c r="B13" t="s">
        <v>109</v>
      </c>
      <c r="C13" s="33">
        <v>401</v>
      </c>
    </row>
    <row r="14" spans="1:3">
      <c r="A14" t="s">
        <v>291</v>
      </c>
      <c r="B14" t="s">
        <v>186</v>
      </c>
      <c r="C14" s="33">
        <v>328</v>
      </c>
    </row>
    <row r="15" spans="1:3">
      <c r="A15" t="s">
        <v>213</v>
      </c>
      <c r="B15" t="s">
        <v>107</v>
      </c>
      <c r="C15" s="33">
        <v>268</v>
      </c>
    </row>
    <row r="16" spans="1:3">
      <c r="A16" t="s">
        <v>285</v>
      </c>
      <c r="B16" t="s">
        <v>180</v>
      </c>
      <c r="C16" s="33">
        <v>288</v>
      </c>
    </row>
    <row r="17" spans="1:3">
      <c r="A17" t="s">
        <v>255</v>
      </c>
      <c r="B17" t="s">
        <v>149</v>
      </c>
      <c r="C17" s="33">
        <v>401</v>
      </c>
    </row>
    <row r="18" spans="1:3">
      <c r="A18" t="s">
        <v>252</v>
      </c>
      <c r="B18" t="s">
        <v>145</v>
      </c>
      <c r="C18" s="33">
        <v>296</v>
      </c>
    </row>
    <row r="19" spans="1:3">
      <c r="A19" t="s">
        <v>288</v>
      </c>
      <c r="B19" t="s">
        <v>183</v>
      </c>
      <c r="C19" s="33">
        <v>401</v>
      </c>
    </row>
    <row r="20" spans="1:3">
      <c r="A20" t="s">
        <v>231</v>
      </c>
      <c r="B20" t="s">
        <v>124</v>
      </c>
      <c r="C20" s="33">
        <v>148</v>
      </c>
    </row>
    <row r="21" spans="1:3">
      <c r="A21" t="s">
        <v>229</v>
      </c>
      <c r="B21" t="s">
        <v>122</v>
      </c>
      <c r="C21" s="33">
        <v>401</v>
      </c>
    </row>
    <row r="22" spans="1:3">
      <c r="A22" t="s">
        <v>265</v>
      </c>
      <c r="B22" t="s">
        <v>159</v>
      </c>
      <c r="C22" s="33">
        <v>396</v>
      </c>
    </row>
    <row r="23" spans="1:3">
      <c r="A23" t="s">
        <v>247</v>
      </c>
      <c r="B23" t="s">
        <v>140</v>
      </c>
      <c r="C23" s="33">
        <v>268</v>
      </c>
    </row>
    <row r="24" spans="1:3">
      <c r="A24" t="s">
        <v>293</v>
      </c>
      <c r="B24" t="s">
        <v>108</v>
      </c>
      <c r="C24" s="33">
        <v>401</v>
      </c>
    </row>
    <row r="25" spans="1:3">
      <c r="A25" t="s">
        <v>276</v>
      </c>
      <c r="B25" t="s">
        <v>171</v>
      </c>
      <c r="C25" s="33">
        <v>401</v>
      </c>
    </row>
    <row r="26" spans="1:3">
      <c r="A26" t="s">
        <v>239</v>
      </c>
      <c r="B26" t="s">
        <v>132</v>
      </c>
      <c r="C26" s="33">
        <v>288</v>
      </c>
    </row>
    <row r="27" spans="1:3">
      <c r="A27" t="s">
        <v>273</v>
      </c>
      <c r="B27" t="s">
        <v>168</v>
      </c>
      <c r="C27" s="33">
        <v>401</v>
      </c>
    </row>
    <row r="28" spans="1:3">
      <c r="A28" t="s">
        <v>218</v>
      </c>
      <c r="B28" t="s">
        <v>112</v>
      </c>
      <c r="C28" s="33">
        <v>401</v>
      </c>
    </row>
    <row r="29" spans="1:3">
      <c r="A29" t="s">
        <v>257</v>
      </c>
      <c r="B29" t="s">
        <v>151</v>
      </c>
      <c r="C29" s="33">
        <v>376</v>
      </c>
    </row>
    <row r="30" spans="1:3">
      <c r="A30" t="s">
        <v>262</v>
      </c>
      <c r="B30" t="s">
        <v>156</v>
      </c>
      <c r="C30" s="33">
        <v>401</v>
      </c>
    </row>
    <row r="31" spans="1:3">
      <c r="A31" t="s">
        <v>266</v>
      </c>
      <c r="B31" t="s">
        <v>160</v>
      </c>
      <c r="C31" s="33">
        <v>401</v>
      </c>
    </row>
    <row r="32" spans="1:3">
      <c r="A32" t="s">
        <v>260</v>
      </c>
      <c r="B32" t="s">
        <v>154</v>
      </c>
      <c r="C32" s="33">
        <v>301</v>
      </c>
    </row>
    <row r="33" spans="1:3">
      <c r="A33" t="s">
        <v>271</v>
      </c>
      <c r="B33" t="s">
        <v>165</v>
      </c>
      <c r="C33" s="33">
        <v>401</v>
      </c>
    </row>
    <row r="34" spans="1:3">
      <c r="A34" t="s">
        <v>292</v>
      </c>
      <c r="B34" t="s">
        <v>187</v>
      </c>
      <c r="C34" s="33">
        <v>401</v>
      </c>
    </row>
    <row r="35" spans="1:3">
      <c r="A35" t="s">
        <v>290</v>
      </c>
      <c r="B35" t="s">
        <v>185</v>
      </c>
      <c r="C35" s="33">
        <v>401</v>
      </c>
    </row>
    <row r="36" spans="1:3">
      <c r="A36" t="s">
        <v>289</v>
      </c>
      <c r="B36" t="s">
        <v>184</v>
      </c>
      <c r="C36" s="33">
        <v>283</v>
      </c>
    </row>
    <row r="37" spans="1:3">
      <c r="A37" t="s">
        <v>250</v>
      </c>
      <c r="B37" t="s">
        <v>143</v>
      </c>
      <c r="C37" s="33">
        <v>363</v>
      </c>
    </row>
    <row r="38" spans="1:3">
      <c r="A38" t="s">
        <v>241</v>
      </c>
      <c r="B38" t="s">
        <v>134</v>
      </c>
      <c r="C38" s="33">
        <v>358</v>
      </c>
    </row>
    <row r="39" spans="1:3">
      <c r="A39" t="s">
        <v>225</v>
      </c>
      <c r="B39" t="s">
        <v>119</v>
      </c>
      <c r="C39" s="33">
        <v>401</v>
      </c>
    </row>
    <row r="40" spans="1:3">
      <c r="A40" t="s">
        <v>263</v>
      </c>
      <c r="B40" t="s">
        <v>157</v>
      </c>
      <c r="C40" s="33">
        <v>368</v>
      </c>
    </row>
    <row r="41" spans="1:3">
      <c r="A41" t="s">
        <v>246</v>
      </c>
      <c r="B41" t="s">
        <v>139</v>
      </c>
      <c r="C41" s="33">
        <v>401</v>
      </c>
    </row>
    <row r="42" spans="1:3">
      <c r="A42" t="s">
        <v>244</v>
      </c>
      <c r="B42" t="s">
        <v>137</v>
      </c>
      <c r="C42" s="33">
        <v>401</v>
      </c>
    </row>
    <row r="43" spans="1:3">
      <c r="A43" t="s">
        <v>287</v>
      </c>
      <c r="B43" t="s">
        <v>182</v>
      </c>
      <c r="C43" s="33">
        <v>401</v>
      </c>
    </row>
    <row r="44" spans="1:3">
      <c r="A44" t="s">
        <v>216</v>
      </c>
      <c r="B44" t="s">
        <v>110</v>
      </c>
      <c r="C44" s="33">
        <v>168</v>
      </c>
    </row>
    <row r="45" spans="1:3">
      <c r="A45" t="s">
        <v>259</v>
      </c>
      <c r="B45" t="s">
        <v>153</v>
      </c>
      <c r="C45" s="33">
        <v>276</v>
      </c>
    </row>
    <row r="46" spans="1:3">
      <c r="A46" t="s">
        <v>232</v>
      </c>
      <c r="B46" t="s">
        <v>125</v>
      </c>
      <c r="C46" s="33">
        <v>401</v>
      </c>
    </row>
    <row r="47" spans="1:3">
      <c r="A47" t="s">
        <v>242</v>
      </c>
      <c r="B47" t="s">
        <v>135</v>
      </c>
      <c r="C47" s="33">
        <v>401</v>
      </c>
    </row>
    <row r="48" spans="1:3">
      <c r="A48" t="s">
        <v>220</v>
      </c>
      <c r="B48" t="s">
        <v>114</v>
      </c>
      <c r="C48" s="33">
        <v>401</v>
      </c>
    </row>
    <row r="49" spans="1:3">
      <c r="A49" t="s">
        <v>280</v>
      </c>
      <c r="B49" t="s">
        <v>175</v>
      </c>
      <c r="C49" s="33">
        <v>401</v>
      </c>
    </row>
    <row r="50" spans="1:3">
      <c r="A50" t="s">
        <v>278</v>
      </c>
      <c r="B50" t="s">
        <v>173</v>
      </c>
      <c r="C50" s="33">
        <v>401</v>
      </c>
    </row>
    <row r="51" spans="1:3">
      <c r="A51" t="s">
        <v>275</v>
      </c>
      <c r="B51" t="s">
        <v>170</v>
      </c>
      <c r="C51" s="33">
        <v>401</v>
      </c>
    </row>
    <row r="52" spans="1:3">
      <c r="A52" t="s">
        <v>272</v>
      </c>
      <c r="B52" t="s">
        <v>166</v>
      </c>
      <c r="C52" s="33">
        <v>401</v>
      </c>
    </row>
    <row r="53" spans="1:3">
      <c r="A53" t="s">
        <v>221</v>
      </c>
      <c r="B53" t="s">
        <v>115</v>
      </c>
      <c r="C53" s="33">
        <v>401</v>
      </c>
    </row>
    <row r="54" spans="1:3">
      <c r="A54" t="s">
        <v>235</v>
      </c>
      <c r="B54" t="s">
        <v>128</v>
      </c>
      <c r="C54" s="33">
        <v>401</v>
      </c>
    </row>
    <row r="55" spans="1:3">
      <c r="A55" t="s">
        <v>274</v>
      </c>
      <c r="B55" t="s">
        <v>169</v>
      </c>
      <c r="C55" s="33">
        <v>401</v>
      </c>
    </row>
    <row r="56" spans="1:3">
      <c r="A56" t="s">
        <v>281</v>
      </c>
      <c r="B56" t="s">
        <v>176</v>
      </c>
      <c r="C56" s="33">
        <v>396</v>
      </c>
    </row>
    <row r="57" spans="1:3">
      <c r="A57" t="s">
        <v>248</v>
      </c>
      <c r="B57" t="s">
        <v>141</v>
      </c>
      <c r="C57" s="33">
        <v>401</v>
      </c>
    </row>
    <row r="58" spans="1:3">
      <c r="A58" t="s">
        <v>258</v>
      </c>
      <c r="B58" t="s">
        <v>152</v>
      </c>
      <c r="C58" s="33">
        <v>283</v>
      </c>
    </row>
    <row r="59" spans="1:3">
      <c r="A59" t="s">
        <v>279</v>
      </c>
      <c r="B59" t="s">
        <v>174</v>
      </c>
      <c r="C59" s="33">
        <v>401</v>
      </c>
    </row>
    <row r="60" spans="1:3">
      <c r="A60" t="s">
        <v>219</v>
      </c>
      <c r="B60" t="s">
        <v>113</v>
      </c>
      <c r="C60" s="33">
        <v>233</v>
      </c>
    </row>
    <row r="61" spans="1:3">
      <c r="A61" t="s">
        <v>224</v>
      </c>
      <c r="B61" t="s">
        <v>118</v>
      </c>
      <c r="C61" s="33">
        <v>351</v>
      </c>
    </row>
    <row r="62" spans="1:3">
      <c r="A62" t="s">
        <v>223</v>
      </c>
      <c r="B62" t="s">
        <v>117</v>
      </c>
      <c r="C62" s="33">
        <v>296</v>
      </c>
    </row>
    <row r="63" spans="1:3">
      <c r="A63" t="s">
        <v>212</v>
      </c>
      <c r="B63" t="s">
        <v>106</v>
      </c>
      <c r="C63" s="33">
        <v>313</v>
      </c>
    </row>
    <row r="64" spans="1:3">
      <c r="A64" t="s">
        <v>286</v>
      </c>
      <c r="B64" t="s">
        <v>181</v>
      </c>
      <c r="C64" s="33">
        <v>401</v>
      </c>
    </row>
    <row r="65" spans="1:3">
      <c r="A65" t="s">
        <v>256</v>
      </c>
      <c r="B65" t="s">
        <v>150</v>
      </c>
      <c r="C65" s="33">
        <v>401</v>
      </c>
    </row>
    <row r="66" spans="1:3">
      <c r="A66" t="s">
        <v>245</v>
      </c>
      <c r="B66" t="s">
        <v>138</v>
      </c>
      <c r="C66" s="33">
        <v>331</v>
      </c>
    </row>
    <row r="67" spans="1:3">
      <c r="A67" t="s">
        <v>243</v>
      </c>
      <c r="B67" t="s">
        <v>136</v>
      </c>
      <c r="C67" s="33">
        <v>396</v>
      </c>
    </row>
    <row r="68" spans="1:3">
      <c r="A68" t="s">
        <v>268</v>
      </c>
      <c r="B68" t="s">
        <v>162</v>
      </c>
      <c r="C68" s="33">
        <v>206</v>
      </c>
    </row>
    <row r="69" spans="1:3">
      <c r="A69" t="s">
        <v>234</v>
      </c>
      <c r="B69" t="s">
        <v>127</v>
      </c>
      <c r="C69" s="33">
        <v>401</v>
      </c>
    </row>
    <row r="70" spans="1:3">
      <c r="A70" t="s">
        <v>222</v>
      </c>
      <c r="B70" t="s">
        <v>116</v>
      </c>
      <c r="C70" s="33">
        <v>203</v>
      </c>
    </row>
    <row r="71" spans="1:3">
      <c r="A71" t="s">
        <v>253</v>
      </c>
      <c r="B71" t="s">
        <v>146</v>
      </c>
      <c r="C71" s="33">
        <v>396</v>
      </c>
    </row>
    <row r="72" spans="1:3">
      <c r="A72" t="s">
        <v>261</v>
      </c>
      <c r="B72" t="s">
        <v>155</v>
      </c>
      <c r="C72" s="33">
        <v>396</v>
      </c>
    </row>
    <row r="73" spans="1:3">
      <c r="A73" t="s">
        <v>270</v>
      </c>
      <c r="B73" t="s">
        <v>164</v>
      </c>
      <c r="C73" s="33">
        <v>363</v>
      </c>
    </row>
    <row r="74" spans="1:3">
      <c r="A74" t="s">
        <v>238</v>
      </c>
      <c r="B74" t="s">
        <v>131</v>
      </c>
      <c r="C74" s="33">
        <v>393</v>
      </c>
    </row>
    <row r="75" spans="1:3">
      <c r="A75" t="s">
        <v>228</v>
      </c>
      <c r="B75" t="s">
        <v>121</v>
      </c>
      <c r="C75" s="33">
        <v>43</v>
      </c>
    </row>
    <row r="76" spans="1:3">
      <c r="A76" t="s">
        <v>264</v>
      </c>
      <c r="B76" t="s">
        <v>158</v>
      </c>
      <c r="C76" s="33">
        <v>108</v>
      </c>
    </row>
    <row r="77" spans="1:3">
      <c r="A77" t="s">
        <v>227</v>
      </c>
      <c r="B77" t="s">
        <v>120</v>
      </c>
      <c r="C77" s="33">
        <v>218</v>
      </c>
    </row>
    <row r="78" spans="1:3">
      <c r="A78" t="s">
        <v>236</v>
      </c>
      <c r="B78" t="s">
        <v>129</v>
      </c>
      <c r="C78" s="33">
        <v>296</v>
      </c>
    </row>
    <row r="79" spans="1:3">
      <c r="A79" t="s">
        <v>249</v>
      </c>
      <c r="B79" t="s">
        <v>142</v>
      </c>
      <c r="C79" s="33">
        <v>401</v>
      </c>
    </row>
    <row r="80" spans="1:3">
      <c r="A80" t="s">
        <v>267</v>
      </c>
      <c r="B80" t="s">
        <v>161</v>
      </c>
      <c r="C80" s="33">
        <v>276</v>
      </c>
    </row>
    <row r="81" spans="1:3">
      <c r="A81" t="s">
        <v>282</v>
      </c>
      <c r="B81" t="s">
        <v>177</v>
      </c>
      <c r="C81" s="33">
        <v>206</v>
      </c>
    </row>
    <row r="82" spans="1:3">
      <c r="A82" t="s">
        <v>283</v>
      </c>
      <c r="B82" t="s">
        <v>178</v>
      </c>
      <c r="C82" s="33">
        <v>296</v>
      </c>
    </row>
    <row r="83" spans="1:3">
      <c r="A83" t="s">
        <v>251</v>
      </c>
      <c r="B83" t="s">
        <v>144</v>
      </c>
      <c r="C83" s="33">
        <v>43</v>
      </c>
    </row>
    <row r="84" spans="1:3">
      <c r="A84" t="s">
        <v>240</v>
      </c>
      <c r="B84" t="s">
        <v>133</v>
      </c>
      <c r="C84" s="33">
        <v>401</v>
      </c>
    </row>
    <row r="85" spans="1:3">
      <c r="A85" t="s">
        <v>376</v>
      </c>
      <c r="C85" s="33">
        <v>27880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 filterMode="1">
    <tabColor rgb="FF00B050"/>
  </sheetPr>
  <dimension ref="A1:P490"/>
  <sheetViews>
    <sheetView showGridLines="0" zoomScale="71" zoomScaleNormal="71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G95" sqref="G95"/>
    </sheetView>
  </sheetViews>
  <sheetFormatPr baseColWidth="10" defaultRowHeight="15"/>
  <cols>
    <col min="2" max="2" width="37.140625" bestFit="1" customWidth="1"/>
    <col min="3" max="3" width="15" style="1" bestFit="1" customWidth="1"/>
    <col min="4" max="4" width="17.7109375" bestFit="1" customWidth="1"/>
    <col min="5" max="5" width="11.42578125" style="19" bestFit="1" customWidth="1"/>
    <col min="6" max="6" width="12" style="19" bestFit="1" customWidth="1"/>
    <col min="7" max="7" width="14.42578125" style="19" bestFit="1" customWidth="1"/>
    <col min="8" max="8" width="10.42578125" style="19" bestFit="1" customWidth="1"/>
    <col min="9" max="9" width="10.28515625" style="19" bestFit="1" customWidth="1"/>
    <col min="10" max="10" width="15.42578125" style="19" bestFit="1" customWidth="1"/>
    <col min="11" max="11" width="12.7109375" style="19" bestFit="1" customWidth="1"/>
    <col min="12" max="12" width="15" style="19" bestFit="1" customWidth="1"/>
    <col min="13" max="13" width="12.7109375" style="19" bestFit="1" customWidth="1"/>
    <col min="14" max="14" width="16.140625" style="19" bestFit="1" customWidth="1"/>
    <col min="15" max="15" width="12.7109375" style="19" bestFit="1" customWidth="1"/>
  </cols>
  <sheetData>
    <row r="1" spans="1:16" s="5" customFormat="1" ht="15.75">
      <c r="B1" s="3" t="s">
        <v>191</v>
      </c>
      <c r="C1" s="1"/>
      <c r="D1" s="4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5" customFormat="1" ht="15.75">
      <c r="B2" s="3" t="s">
        <v>188</v>
      </c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s="5" customFormat="1">
      <c r="C3" s="1"/>
      <c r="D3" s="4"/>
      <c r="E3" s="1"/>
      <c r="F3" s="1"/>
      <c r="G3" s="1"/>
      <c r="H3" s="241" t="s">
        <v>192</v>
      </c>
      <c r="I3" s="241"/>
      <c r="J3" s="6"/>
      <c r="K3" s="1"/>
      <c r="L3" s="1"/>
      <c r="M3" s="1"/>
      <c r="N3" s="1"/>
      <c r="O3" s="1"/>
    </row>
    <row r="4" spans="1:16" s="5" customFormat="1" ht="39" thickBot="1">
      <c r="A4" s="7" t="s">
        <v>226</v>
      </c>
      <c r="B4" s="7" t="s">
        <v>105</v>
      </c>
      <c r="C4" s="2" t="s">
        <v>193</v>
      </c>
      <c r="D4" s="2" t="s">
        <v>194</v>
      </c>
      <c r="E4" s="2" t="s">
        <v>195</v>
      </c>
      <c r="F4" s="2" t="s">
        <v>196</v>
      </c>
      <c r="G4" s="2" t="s">
        <v>197</v>
      </c>
      <c r="H4" s="2" t="s">
        <v>198</v>
      </c>
      <c r="I4" s="2" t="s">
        <v>199</v>
      </c>
      <c r="J4" s="2" t="s">
        <v>200</v>
      </c>
      <c r="K4" s="2" t="s">
        <v>201</v>
      </c>
      <c r="L4" s="2" t="s">
        <v>202</v>
      </c>
      <c r="M4" s="2" t="s">
        <v>201</v>
      </c>
      <c r="N4" s="2" t="s">
        <v>203</v>
      </c>
      <c r="O4" s="2" t="s">
        <v>201</v>
      </c>
      <c r="P4" s="5" t="s">
        <v>190</v>
      </c>
    </row>
    <row r="5" spans="1:16" ht="60.75" hidden="1" thickBot="1">
      <c r="A5" s="20" t="s">
        <v>212</v>
      </c>
      <c r="B5" s="8" t="s">
        <v>106</v>
      </c>
      <c r="C5" s="9">
        <v>2</v>
      </c>
      <c r="D5" s="10" t="s">
        <v>204</v>
      </c>
      <c r="E5" s="10" t="s">
        <v>205</v>
      </c>
      <c r="F5" s="9">
        <v>5</v>
      </c>
      <c r="G5" s="9">
        <v>0</v>
      </c>
      <c r="H5" s="9" t="s">
        <v>147</v>
      </c>
      <c r="I5" s="10" t="s">
        <v>147</v>
      </c>
      <c r="J5" s="10" t="s">
        <v>205</v>
      </c>
      <c r="K5" s="9">
        <v>0</v>
      </c>
      <c r="L5" s="10" t="s">
        <v>205</v>
      </c>
      <c r="M5" s="9">
        <v>0</v>
      </c>
      <c r="N5" s="10" t="s">
        <v>205</v>
      </c>
      <c r="O5" s="11">
        <v>0</v>
      </c>
      <c r="P5">
        <f>G5+K5+M5+O5</f>
        <v>0</v>
      </c>
    </row>
    <row r="6" spans="1:16" ht="24.75" hidden="1" thickBot="1">
      <c r="A6" s="20" t="s">
        <v>212</v>
      </c>
      <c r="B6" s="12" t="s">
        <v>106</v>
      </c>
      <c r="C6" s="13">
        <v>6</v>
      </c>
      <c r="D6" s="14" t="s">
        <v>206</v>
      </c>
      <c r="E6" s="14" t="s">
        <v>207</v>
      </c>
      <c r="F6" s="13">
        <v>18</v>
      </c>
      <c r="G6" s="13">
        <v>18</v>
      </c>
      <c r="H6" s="13">
        <v>2018</v>
      </c>
      <c r="I6" s="14">
        <v>2018</v>
      </c>
      <c r="J6" s="14" t="s">
        <v>205</v>
      </c>
      <c r="K6" s="13">
        <v>0</v>
      </c>
      <c r="L6" s="14" t="s">
        <v>207</v>
      </c>
      <c r="M6" s="13">
        <v>0</v>
      </c>
      <c r="N6" s="14" t="s">
        <v>207</v>
      </c>
      <c r="O6" s="15">
        <v>25</v>
      </c>
      <c r="P6">
        <f t="shared" ref="P6:P69" si="0">G6+K6+M6+O6</f>
        <v>43</v>
      </c>
    </row>
    <row r="7" spans="1:16" ht="108.75" hidden="1" thickBot="1">
      <c r="A7" s="20" t="s">
        <v>212</v>
      </c>
      <c r="B7" s="8" t="s">
        <v>106</v>
      </c>
      <c r="C7" s="9">
        <v>1</v>
      </c>
      <c r="D7" s="10" t="s">
        <v>208</v>
      </c>
      <c r="E7" s="10" t="s">
        <v>207</v>
      </c>
      <c r="F7" s="9">
        <v>35</v>
      </c>
      <c r="G7" s="9">
        <v>35</v>
      </c>
      <c r="H7" s="9">
        <v>2012</v>
      </c>
      <c r="I7" s="10">
        <v>2027</v>
      </c>
      <c r="J7" s="10" t="s">
        <v>207</v>
      </c>
      <c r="K7" s="9">
        <v>30</v>
      </c>
      <c r="L7" s="10" t="s">
        <v>207</v>
      </c>
      <c r="M7" s="9">
        <v>30</v>
      </c>
      <c r="N7" s="10" t="s">
        <v>205</v>
      </c>
      <c r="O7" s="11">
        <v>0</v>
      </c>
      <c r="P7">
        <f t="shared" si="0"/>
        <v>95</v>
      </c>
    </row>
    <row r="8" spans="1:16" ht="96.75" hidden="1" thickBot="1">
      <c r="A8" s="20" t="s">
        <v>212</v>
      </c>
      <c r="B8" s="12" t="s">
        <v>106</v>
      </c>
      <c r="C8" s="13">
        <v>4</v>
      </c>
      <c r="D8" s="14" t="s">
        <v>209</v>
      </c>
      <c r="E8" s="14" t="s">
        <v>207</v>
      </c>
      <c r="F8" s="13">
        <v>10</v>
      </c>
      <c r="G8" s="13">
        <v>10</v>
      </c>
      <c r="H8" s="13">
        <v>2017</v>
      </c>
      <c r="I8" s="14">
        <v>2022</v>
      </c>
      <c r="J8" s="14" t="s">
        <v>207</v>
      </c>
      <c r="K8" s="13">
        <v>35</v>
      </c>
      <c r="L8" s="14" t="s">
        <v>207</v>
      </c>
      <c r="M8" s="13">
        <v>35</v>
      </c>
      <c r="N8" s="14" t="s">
        <v>205</v>
      </c>
      <c r="O8" s="15">
        <v>0</v>
      </c>
      <c r="P8">
        <f t="shared" si="0"/>
        <v>80</v>
      </c>
    </row>
    <row r="9" spans="1:16" ht="108.75" hidden="1" thickBot="1">
      <c r="A9" s="20" t="s">
        <v>212</v>
      </c>
      <c r="B9" s="8" t="s">
        <v>106</v>
      </c>
      <c r="C9" s="9">
        <v>3</v>
      </c>
      <c r="D9" s="10" t="s">
        <v>210</v>
      </c>
      <c r="E9" s="10" t="s">
        <v>207</v>
      </c>
      <c r="F9" s="9">
        <v>25</v>
      </c>
      <c r="G9" s="9">
        <v>25</v>
      </c>
      <c r="H9" s="9">
        <v>2014</v>
      </c>
      <c r="I9" s="10">
        <v>2019</v>
      </c>
      <c r="J9" s="10" t="s">
        <v>207</v>
      </c>
      <c r="K9" s="9">
        <v>35</v>
      </c>
      <c r="L9" s="10" t="s">
        <v>207</v>
      </c>
      <c r="M9" s="9">
        <v>35</v>
      </c>
      <c r="N9" s="10" t="s">
        <v>205</v>
      </c>
      <c r="O9" s="11">
        <v>0</v>
      </c>
      <c r="P9">
        <f t="shared" si="0"/>
        <v>95</v>
      </c>
    </row>
    <row r="10" spans="1:16" ht="72.75" hidden="1" thickBot="1">
      <c r="A10" s="20" t="s">
        <v>212</v>
      </c>
      <c r="B10" s="12" t="s">
        <v>106</v>
      </c>
      <c r="C10" s="13">
        <v>5</v>
      </c>
      <c r="D10" s="14" t="s">
        <v>211</v>
      </c>
      <c r="E10" s="14" t="s">
        <v>205</v>
      </c>
      <c r="F10" s="13">
        <v>8</v>
      </c>
      <c r="G10" s="13">
        <v>0</v>
      </c>
      <c r="H10" s="13" t="s">
        <v>147</v>
      </c>
      <c r="I10" s="14" t="s">
        <v>147</v>
      </c>
      <c r="J10" s="14" t="s">
        <v>205</v>
      </c>
      <c r="K10" s="13">
        <v>0</v>
      </c>
      <c r="L10" s="14" t="s">
        <v>205</v>
      </c>
      <c r="M10" s="13">
        <v>0</v>
      </c>
      <c r="N10" s="14" t="s">
        <v>205</v>
      </c>
      <c r="O10" s="15">
        <v>0</v>
      </c>
      <c r="P10">
        <f t="shared" si="0"/>
        <v>0</v>
      </c>
    </row>
    <row r="11" spans="1:16" ht="108.75" hidden="1" thickBot="1">
      <c r="A11" s="20" t="s">
        <v>213</v>
      </c>
      <c r="B11" s="8" t="s">
        <v>107</v>
      </c>
      <c r="C11" s="9">
        <v>1</v>
      </c>
      <c r="D11" s="10" t="s">
        <v>208</v>
      </c>
      <c r="E11" s="10" t="s">
        <v>207</v>
      </c>
      <c r="F11" s="9">
        <v>35</v>
      </c>
      <c r="G11" s="9">
        <v>35</v>
      </c>
      <c r="H11" s="9">
        <v>2019</v>
      </c>
      <c r="I11" s="10">
        <v>2030</v>
      </c>
      <c r="J11" s="10" t="s">
        <v>207</v>
      </c>
      <c r="K11" s="9">
        <v>30</v>
      </c>
      <c r="L11" s="10" t="s">
        <v>207</v>
      </c>
      <c r="M11" s="9">
        <v>30</v>
      </c>
      <c r="N11" s="10" t="s">
        <v>207</v>
      </c>
      <c r="O11" s="11">
        <v>25</v>
      </c>
      <c r="P11">
        <f t="shared" si="0"/>
        <v>120</v>
      </c>
    </row>
    <row r="12" spans="1:16" ht="60.75" hidden="1" thickBot="1">
      <c r="A12" s="20" t="s">
        <v>213</v>
      </c>
      <c r="B12" s="12" t="s">
        <v>107</v>
      </c>
      <c r="C12" s="13">
        <v>2</v>
      </c>
      <c r="D12" s="14" t="s">
        <v>204</v>
      </c>
      <c r="E12" s="14" t="s">
        <v>205</v>
      </c>
      <c r="F12" s="13">
        <v>5</v>
      </c>
      <c r="G12" s="13">
        <v>0</v>
      </c>
      <c r="H12" s="13" t="s">
        <v>147</v>
      </c>
      <c r="I12" s="14" t="s">
        <v>147</v>
      </c>
      <c r="J12" s="14" t="s">
        <v>147</v>
      </c>
      <c r="K12" s="13">
        <v>0</v>
      </c>
      <c r="L12" s="14" t="s">
        <v>147</v>
      </c>
      <c r="M12" s="13">
        <v>0</v>
      </c>
      <c r="N12" s="14" t="s">
        <v>147</v>
      </c>
      <c r="O12" s="15">
        <v>0</v>
      </c>
      <c r="P12">
        <f t="shared" si="0"/>
        <v>0</v>
      </c>
    </row>
    <row r="13" spans="1:16" ht="24.75" hidden="1" thickBot="1">
      <c r="A13" s="20" t="s">
        <v>213</v>
      </c>
      <c r="B13" s="8" t="s">
        <v>107</v>
      </c>
      <c r="C13" s="9">
        <v>6</v>
      </c>
      <c r="D13" s="10" t="s">
        <v>206</v>
      </c>
      <c r="E13" s="10" t="s">
        <v>207</v>
      </c>
      <c r="F13" s="9">
        <v>18</v>
      </c>
      <c r="G13" s="9">
        <v>18</v>
      </c>
      <c r="H13" s="9">
        <v>2018</v>
      </c>
      <c r="I13" s="10">
        <v>2018</v>
      </c>
      <c r="J13" s="10" t="s">
        <v>207</v>
      </c>
      <c r="K13" s="9">
        <v>0</v>
      </c>
      <c r="L13" s="10" t="s">
        <v>207</v>
      </c>
      <c r="M13" s="9">
        <v>0</v>
      </c>
      <c r="N13" s="10" t="s">
        <v>207</v>
      </c>
      <c r="O13" s="11">
        <v>25</v>
      </c>
      <c r="P13">
        <f t="shared" si="0"/>
        <v>43</v>
      </c>
    </row>
    <row r="14" spans="1:16" ht="96.75" hidden="1" thickBot="1">
      <c r="A14" s="20" t="s">
        <v>213</v>
      </c>
      <c r="B14" s="12" t="s">
        <v>107</v>
      </c>
      <c r="C14" s="13">
        <v>4</v>
      </c>
      <c r="D14" s="14" t="s">
        <v>209</v>
      </c>
      <c r="E14" s="14" t="s">
        <v>207</v>
      </c>
      <c r="F14" s="13">
        <v>10</v>
      </c>
      <c r="G14" s="13">
        <v>10</v>
      </c>
      <c r="H14" s="13">
        <v>2017</v>
      </c>
      <c r="I14" s="14">
        <v>2021</v>
      </c>
      <c r="J14" s="14" t="s">
        <v>207</v>
      </c>
      <c r="K14" s="13">
        <v>35</v>
      </c>
      <c r="L14" s="14" t="s">
        <v>207</v>
      </c>
      <c r="M14" s="13">
        <v>35</v>
      </c>
      <c r="N14" s="14" t="s">
        <v>207</v>
      </c>
      <c r="O14" s="15">
        <v>25</v>
      </c>
      <c r="P14">
        <f t="shared" si="0"/>
        <v>105</v>
      </c>
    </row>
    <row r="15" spans="1:16" ht="108.75" hidden="1" thickBot="1">
      <c r="A15" s="20" t="s">
        <v>213</v>
      </c>
      <c r="B15" s="8" t="s">
        <v>107</v>
      </c>
      <c r="C15" s="9">
        <v>3</v>
      </c>
      <c r="D15" s="10" t="s">
        <v>210</v>
      </c>
      <c r="E15" s="10" t="s">
        <v>205</v>
      </c>
      <c r="F15" s="9">
        <v>25</v>
      </c>
      <c r="G15" s="9">
        <v>0</v>
      </c>
      <c r="H15" s="9" t="s">
        <v>147</v>
      </c>
      <c r="I15" s="10" t="s">
        <v>147</v>
      </c>
      <c r="J15" s="10" t="s">
        <v>147</v>
      </c>
      <c r="K15" s="9">
        <v>0</v>
      </c>
      <c r="L15" s="10" t="s">
        <v>147</v>
      </c>
      <c r="M15" s="9">
        <v>0</v>
      </c>
      <c r="N15" s="10" t="s">
        <v>147</v>
      </c>
      <c r="O15" s="11">
        <v>0</v>
      </c>
      <c r="P15">
        <f t="shared" si="0"/>
        <v>0</v>
      </c>
    </row>
    <row r="16" spans="1:16" ht="72.75" hidden="1" thickBot="1">
      <c r="A16" s="20" t="s">
        <v>213</v>
      </c>
      <c r="B16" s="12" t="s">
        <v>107</v>
      </c>
      <c r="C16" s="13">
        <v>5</v>
      </c>
      <c r="D16" s="14" t="s">
        <v>211</v>
      </c>
      <c r="E16" s="14" t="s">
        <v>205</v>
      </c>
      <c r="F16" s="13">
        <v>8</v>
      </c>
      <c r="G16" s="13">
        <v>0</v>
      </c>
      <c r="H16" s="13" t="s">
        <v>147</v>
      </c>
      <c r="I16" s="14" t="s">
        <v>147</v>
      </c>
      <c r="J16" s="14" t="s">
        <v>147</v>
      </c>
      <c r="K16" s="13">
        <v>0</v>
      </c>
      <c r="L16" s="14" t="s">
        <v>147</v>
      </c>
      <c r="M16" s="13">
        <v>0</v>
      </c>
      <c r="N16" s="14" t="s">
        <v>147</v>
      </c>
      <c r="O16" s="15">
        <v>0</v>
      </c>
      <c r="P16">
        <f t="shared" si="0"/>
        <v>0</v>
      </c>
    </row>
    <row r="17" spans="1:16" ht="108.75" hidden="1" thickBot="1">
      <c r="A17" s="20" t="s">
        <v>293</v>
      </c>
      <c r="B17" s="8" t="s">
        <v>108</v>
      </c>
      <c r="C17" s="9">
        <v>1</v>
      </c>
      <c r="D17" s="10" t="s">
        <v>208</v>
      </c>
      <c r="E17" s="10" t="s">
        <v>207</v>
      </c>
      <c r="F17" s="9">
        <v>35</v>
      </c>
      <c r="G17" s="9">
        <v>35</v>
      </c>
      <c r="H17" s="9">
        <v>2013</v>
      </c>
      <c r="I17" s="10">
        <v>2023</v>
      </c>
      <c r="J17" s="10" t="s">
        <v>207</v>
      </c>
      <c r="K17" s="9">
        <v>30</v>
      </c>
      <c r="L17" s="10" t="s">
        <v>207</v>
      </c>
      <c r="M17" s="9">
        <v>30</v>
      </c>
      <c r="N17" s="10" t="s">
        <v>207</v>
      </c>
      <c r="O17" s="11">
        <v>25</v>
      </c>
      <c r="P17">
        <f t="shared" si="0"/>
        <v>120</v>
      </c>
    </row>
    <row r="18" spans="1:16" ht="24.75" hidden="1" thickBot="1">
      <c r="A18" s="20" t="s">
        <v>293</v>
      </c>
      <c r="B18" s="12" t="s">
        <v>108</v>
      </c>
      <c r="C18" s="13">
        <v>6</v>
      </c>
      <c r="D18" s="14" t="s">
        <v>206</v>
      </c>
      <c r="E18" s="14" t="s">
        <v>207</v>
      </c>
      <c r="F18" s="13">
        <v>18</v>
      </c>
      <c r="G18" s="13">
        <v>18</v>
      </c>
      <c r="H18" s="13">
        <v>2018</v>
      </c>
      <c r="I18" s="14">
        <v>2018</v>
      </c>
      <c r="J18" s="14" t="s">
        <v>207</v>
      </c>
      <c r="K18" s="13">
        <v>0</v>
      </c>
      <c r="L18" s="14" t="s">
        <v>207</v>
      </c>
      <c r="M18" s="13">
        <v>0</v>
      </c>
      <c r="N18" s="14" t="s">
        <v>207</v>
      </c>
      <c r="O18" s="15">
        <v>25</v>
      </c>
      <c r="P18">
        <f t="shared" si="0"/>
        <v>43</v>
      </c>
    </row>
    <row r="19" spans="1:16" ht="96.75" hidden="1" thickBot="1">
      <c r="A19" s="20" t="s">
        <v>293</v>
      </c>
      <c r="B19" s="8" t="s">
        <v>108</v>
      </c>
      <c r="C19" s="9">
        <v>4</v>
      </c>
      <c r="D19" s="10" t="s">
        <v>209</v>
      </c>
      <c r="E19" s="10" t="s">
        <v>207</v>
      </c>
      <c r="F19" s="9">
        <v>10</v>
      </c>
      <c r="G19" s="9">
        <v>10</v>
      </c>
      <c r="H19" s="9">
        <v>2014</v>
      </c>
      <c r="I19" s="10">
        <v>2018</v>
      </c>
      <c r="J19" s="10" t="s">
        <v>207</v>
      </c>
      <c r="K19" s="9">
        <v>35</v>
      </c>
      <c r="L19" s="10" t="s">
        <v>207</v>
      </c>
      <c r="M19" s="9">
        <v>35</v>
      </c>
      <c r="N19" s="10" t="s">
        <v>207</v>
      </c>
      <c r="O19" s="11">
        <v>25</v>
      </c>
      <c r="P19">
        <f t="shared" si="0"/>
        <v>105</v>
      </c>
    </row>
    <row r="20" spans="1:16" ht="108.75" hidden="1" thickBot="1">
      <c r="A20" s="20" t="s">
        <v>293</v>
      </c>
      <c r="B20" s="12" t="s">
        <v>108</v>
      </c>
      <c r="C20" s="13">
        <v>3</v>
      </c>
      <c r="D20" s="14" t="s">
        <v>210</v>
      </c>
      <c r="E20" s="14" t="s">
        <v>207</v>
      </c>
      <c r="F20" s="13">
        <v>25</v>
      </c>
      <c r="G20" s="13">
        <v>25</v>
      </c>
      <c r="H20" s="13">
        <v>2018</v>
      </c>
      <c r="I20" s="14">
        <v>2023</v>
      </c>
      <c r="J20" s="14" t="s">
        <v>207</v>
      </c>
      <c r="K20" s="13">
        <v>35</v>
      </c>
      <c r="L20" s="14" t="s">
        <v>207</v>
      </c>
      <c r="M20" s="13">
        <v>35</v>
      </c>
      <c r="N20" s="14" t="s">
        <v>207</v>
      </c>
      <c r="O20" s="15">
        <v>25</v>
      </c>
      <c r="P20">
        <f t="shared" si="0"/>
        <v>120</v>
      </c>
    </row>
    <row r="21" spans="1:16" ht="60.75" hidden="1" thickBot="1">
      <c r="A21" s="20" t="s">
        <v>293</v>
      </c>
      <c r="B21" s="8" t="s">
        <v>108</v>
      </c>
      <c r="C21" s="9">
        <v>2</v>
      </c>
      <c r="D21" s="10" t="s">
        <v>204</v>
      </c>
      <c r="E21" s="10" t="s">
        <v>207</v>
      </c>
      <c r="F21" s="9">
        <v>5</v>
      </c>
      <c r="G21" s="9">
        <v>5</v>
      </c>
      <c r="H21" s="9">
        <v>2018</v>
      </c>
      <c r="I21" s="10">
        <v>2018</v>
      </c>
      <c r="J21" s="10" t="s">
        <v>207</v>
      </c>
      <c r="K21" s="9">
        <v>0</v>
      </c>
      <c r="L21" s="10" t="s">
        <v>207</v>
      </c>
      <c r="M21" s="9">
        <v>0</v>
      </c>
      <c r="N21" s="10" t="s">
        <v>207</v>
      </c>
      <c r="O21" s="11">
        <v>0</v>
      </c>
      <c r="P21">
        <f t="shared" si="0"/>
        <v>5</v>
      </c>
    </row>
    <row r="22" spans="1:16" ht="72.75" hidden="1" thickBot="1">
      <c r="A22" s="20" t="s">
        <v>293</v>
      </c>
      <c r="B22" s="12" t="s">
        <v>108</v>
      </c>
      <c r="C22" s="13">
        <v>5</v>
      </c>
      <c r="D22" s="14" t="s">
        <v>211</v>
      </c>
      <c r="E22" s="14" t="s">
        <v>207</v>
      </c>
      <c r="F22" s="13">
        <v>8</v>
      </c>
      <c r="G22" s="13">
        <v>8</v>
      </c>
      <c r="H22" s="13">
        <v>2018</v>
      </c>
      <c r="I22" s="14">
        <v>2018</v>
      </c>
      <c r="J22" s="14" t="s">
        <v>207</v>
      </c>
      <c r="K22" s="13">
        <v>0</v>
      </c>
      <c r="L22" s="14" t="s">
        <v>207</v>
      </c>
      <c r="M22" s="13">
        <v>0</v>
      </c>
      <c r="N22" s="14" t="s">
        <v>207</v>
      </c>
      <c r="O22" s="15">
        <v>0</v>
      </c>
      <c r="P22">
        <f t="shared" si="0"/>
        <v>8</v>
      </c>
    </row>
    <row r="23" spans="1:16" ht="108.75" hidden="1" thickBot="1">
      <c r="A23" s="20" t="s">
        <v>215</v>
      </c>
      <c r="B23" s="8" t="s">
        <v>109</v>
      </c>
      <c r="C23" s="9">
        <v>3</v>
      </c>
      <c r="D23" s="10" t="s">
        <v>210</v>
      </c>
      <c r="E23" s="10" t="s">
        <v>207</v>
      </c>
      <c r="F23" s="9">
        <v>25</v>
      </c>
      <c r="G23" s="9">
        <v>25</v>
      </c>
      <c r="H23" s="9">
        <v>2018</v>
      </c>
      <c r="I23" s="10">
        <v>2023</v>
      </c>
      <c r="J23" s="10" t="s">
        <v>207</v>
      </c>
      <c r="K23" s="9">
        <v>35</v>
      </c>
      <c r="L23" s="10" t="s">
        <v>207</v>
      </c>
      <c r="M23" s="9">
        <v>35</v>
      </c>
      <c r="N23" s="10" t="s">
        <v>207</v>
      </c>
      <c r="O23" s="11">
        <v>25</v>
      </c>
      <c r="P23">
        <f t="shared" si="0"/>
        <v>120</v>
      </c>
    </row>
    <row r="24" spans="1:16" ht="60.75" hidden="1" thickBot="1">
      <c r="A24" s="20" t="s">
        <v>215</v>
      </c>
      <c r="B24" s="12" t="s">
        <v>109</v>
      </c>
      <c r="C24" s="13">
        <v>2</v>
      </c>
      <c r="D24" s="14" t="s">
        <v>204</v>
      </c>
      <c r="E24" s="14" t="s">
        <v>207</v>
      </c>
      <c r="F24" s="13">
        <v>5</v>
      </c>
      <c r="G24" s="13">
        <v>5</v>
      </c>
      <c r="H24" s="13">
        <v>2013</v>
      </c>
      <c r="I24" s="14">
        <v>2017</v>
      </c>
      <c r="J24" s="14" t="s">
        <v>207</v>
      </c>
      <c r="K24" s="13">
        <v>0</v>
      </c>
      <c r="L24" s="14" t="s">
        <v>207</v>
      </c>
      <c r="M24" s="13">
        <v>0</v>
      </c>
      <c r="N24" s="14" t="s">
        <v>207</v>
      </c>
      <c r="O24" s="15">
        <v>0</v>
      </c>
      <c r="P24">
        <f t="shared" si="0"/>
        <v>5</v>
      </c>
    </row>
    <row r="25" spans="1:16" ht="108.75" hidden="1" thickBot="1">
      <c r="A25" s="20" t="s">
        <v>215</v>
      </c>
      <c r="B25" s="8" t="s">
        <v>109</v>
      </c>
      <c r="C25" s="9">
        <v>1</v>
      </c>
      <c r="D25" s="10" t="s">
        <v>208</v>
      </c>
      <c r="E25" s="10" t="s">
        <v>207</v>
      </c>
      <c r="F25" s="9">
        <v>35</v>
      </c>
      <c r="G25" s="9">
        <v>35</v>
      </c>
      <c r="H25" s="9">
        <v>2013</v>
      </c>
      <c r="I25" s="10">
        <v>2023</v>
      </c>
      <c r="J25" s="10" t="s">
        <v>207</v>
      </c>
      <c r="K25" s="9">
        <v>30</v>
      </c>
      <c r="L25" s="10" t="s">
        <v>207</v>
      </c>
      <c r="M25" s="9">
        <v>30</v>
      </c>
      <c r="N25" s="10" t="s">
        <v>207</v>
      </c>
      <c r="O25" s="11">
        <v>25</v>
      </c>
      <c r="P25">
        <f t="shared" si="0"/>
        <v>120</v>
      </c>
    </row>
    <row r="26" spans="1:16" ht="24.75" hidden="1" thickBot="1">
      <c r="A26" s="20" t="s">
        <v>215</v>
      </c>
      <c r="B26" s="12" t="s">
        <v>109</v>
      </c>
      <c r="C26" s="13">
        <v>6</v>
      </c>
      <c r="D26" s="14" t="s">
        <v>206</v>
      </c>
      <c r="E26" s="14" t="s">
        <v>207</v>
      </c>
      <c r="F26" s="13">
        <v>18</v>
      </c>
      <c r="G26" s="13">
        <v>18</v>
      </c>
      <c r="H26" s="13">
        <v>2018</v>
      </c>
      <c r="I26" s="14">
        <v>2018</v>
      </c>
      <c r="J26" s="14" t="s">
        <v>207</v>
      </c>
      <c r="K26" s="13">
        <v>0</v>
      </c>
      <c r="L26" s="14" t="s">
        <v>207</v>
      </c>
      <c r="M26" s="13">
        <v>0</v>
      </c>
      <c r="N26" s="14" t="s">
        <v>207</v>
      </c>
      <c r="O26" s="15">
        <v>25</v>
      </c>
      <c r="P26">
        <f t="shared" si="0"/>
        <v>43</v>
      </c>
    </row>
    <row r="27" spans="1:16" ht="72.75" hidden="1" thickBot="1">
      <c r="A27" s="20" t="s">
        <v>215</v>
      </c>
      <c r="B27" s="8" t="s">
        <v>109</v>
      </c>
      <c r="C27" s="9">
        <v>5</v>
      </c>
      <c r="D27" s="10" t="s">
        <v>211</v>
      </c>
      <c r="E27" s="10" t="s">
        <v>207</v>
      </c>
      <c r="F27" s="9">
        <v>8</v>
      </c>
      <c r="G27" s="9">
        <v>8</v>
      </c>
      <c r="H27" s="9">
        <v>2013</v>
      </c>
      <c r="I27" s="10">
        <v>2017</v>
      </c>
      <c r="J27" s="10" t="s">
        <v>207</v>
      </c>
      <c r="K27" s="9">
        <v>0</v>
      </c>
      <c r="L27" s="10" t="s">
        <v>207</v>
      </c>
      <c r="M27" s="9">
        <v>0</v>
      </c>
      <c r="N27" s="10" t="s">
        <v>207</v>
      </c>
      <c r="O27" s="11">
        <v>0</v>
      </c>
      <c r="P27">
        <f t="shared" si="0"/>
        <v>8</v>
      </c>
    </row>
    <row r="28" spans="1:16" ht="96.75" hidden="1" thickBot="1">
      <c r="A28" s="20" t="s">
        <v>215</v>
      </c>
      <c r="B28" s="12" t="s">
        <v>109</v>
      </c>
      <c r="C28" s="13">
        <v>4</v>
      </c>
      <c r="D28" s="14" t="s">
        <v>209</v>
      </c>
      <c r="E28" s="14" t="s">
        <v>207</v>
      </c>
      <c r="F28" s="13">
        <v>10</v>
      </c>
      <c r="G28" s="13">
        <v>10</v>
      </c>
      <c r="H28" s="13">
        <v>2018</v>
      </c>
      <c r="I28" s="14">
        <v>2023</v>
      </c>
      <c r="J28" s="14" t="s">
        <v>207</v>
      </c>
      <c r="K28" s="13">
        <v>35</v>
      </c>
      <c r="L28" s="14" t="s">
        <v>207</v>
      </c>
      <c r="M28" s="13">
        <v>35</v>
      </c>
      <c r="N28" s="14" t="s">
        <v>207</v>
      </c>
      <c r="O28" s="15">
        <v>25</v>
      </c>
      <c r="P28">
        <f t="shared" si="0"/>
        <v>105</v>
      </c>
    </row>
    <row r="29" spans="1:16" ht="108.75" hidden="1" thickBot="1">
      <c r="A29" s="20" t="s">
        <v>216</v>
      </c>
      <c r="B29" s="8" t="s">
        <v>110</v>
      </c>
      <c r="C29" s="9">
        <v>3</v>
      </c>
      <c r="D29" s="10" t="s">
        <v>210</v>
      </c>
      <c r="E29" s="10" t="s">
        <v>207</v>
      </c>
      <c r="F29" s="9">
        <v>25</v>
      </c>
      <c r="G29" s="9">
        <v>25</v>
      </c>
      <c r="H29" s="9">
        <v>2016</v>
      </c>
      <c r="I29" s="10">
        <v>2021</v>
      </c>
      <c r="J29" s="10" t="s">
        <v>207</v>
      </c>
      <c r="K29" s="9">
        <v>35</v>
      </c>
      <c r="L29" s="10" t="s">
        <v>205</v>
      </c>
      <c r="M29" s="9">
        <v>0</v>
      </c>
      <c r="N29" s="10" t="s">
        <v>205</v>
      </c>
      <c r="O29" s="11">
        <v>0</v>
      </c>
      <c r="P29">
        <f t="shared" si="0"/>
        <v>60</v>
      </c>
    </row>
    <row r="30" spans="1:16" ht="108.75" hidden="1" thickBot="1">
      <c r="A30" s="20" t="s">
        <v>216</v>
      </c>
      <c r="B30" s="12" t="s">
        <v>110</v>
      </c>
      <c r="C30" s="13">
        <v>1</v>
      </c>
      <c r="D30" s="14" t="s">
        <v>208</v>
      </c>
      <c r="E30" s="14" t="s">
        <v>207</v>
      </c>
      <c r="F30" s="13">
        <v>35</v>
      </c>
      <c r="G30" s="13">
        <v>35</v>
      </c>
      <c r="H30" s="13">
        <v>2016</v>
      </c>
      <c r="I30" s="14">
        <v>2026</v>
      </c>
      <c r="J30" s="14" t="s">
        <v>207</v>
      </c>
      <c r="K30" s="13">
        <v>30</v>
      </c>
      <c r="L30" s="14" t="s">
        <v>205</v>
      </c>
      <c r="M30" s="13">
        <v>0</v>
      </c>
      <c r="N30" s="14" t="s">
        <v>205</v>
      </c>
      <c r="O30" s="15">
        <v>0</v>
      </c>
      <c r="P30">
        <f t="shared" si="0"/>
        <v>65</v>
      </c>
    </row>
    <row r="31" spans="1:16" ht="72.75" hidden="1" thickBot="1">
      <c r="A31" s="20" t="s">
        <v>216</v>
      </c>
      <c r="B31" s="8" t="s">
        <v>110</v>
      </c>
      <c r="C31" s="9">
        <v>5</v>
      </c>
      <c r="D31" s="10" t="s">
        <v>211</v>
      </c>
      <c r="E31" s="10" t="s">
        <v>205</v>
      </c>
      <c r="F31" s="9">
        <v>8</v>
      </c>
      <c r="G31" s="9">
        <v>0</v>
      </c>
      <c r="H31" s="9" t="s">
        <v>147</v>
      </c>
      <c r="I31" s="10" t="s">
        <v>147</v>
      </c>
      <c r="J31" s="10" t="s">
        <v>205</v>
      </c>
      <c r="K31" s="9">
        <v>0</v>
      </c>
      <c r="L31" s="10" t="s">
        <v>205</v>
      </c>
      <c r="M31" s="9">
        <v>0</v>
      </c>
      <c r="N31" s="10" t="s">
        <v>205</v>
      </c>
      <c r="O31" s="11">
        <v>0</v>
      </c>
      <c r="P31">
        <f t="shared" si="0"/>
        <v>0</v>
      </c>
    </row>
    <row r="32" spans="1:16" ht="96.75" hidden="1" thickBot="1">
      <c r="A32" s="20" t="s">
        <v>216</v>
      </c>
      <c r="B32" s="12" t="s">
        <v>110</v>
      </c>
      <c r="C32" s="13">
        <v>4</v>
      </c>
      <c r="D32" s="14" t="s">
        <v>209</v>
      </c>
      <c r="E32" s="14" t="s">
        <v>205</v>
      </c>
      <c r="F32" s="13">
        <v>10</v>
      </c>
      <c r="G32" s="13">
        <v>0</v>
      </c>
      <c r="H32" s="13" t="s">
        <v>147</v>
      </c>
      <c r="I32" s="14" t="s">
        <v>147</v>
      </c>
      <c r="J32" s="14" t="s">
        <v>205</v>
      </c>
      <c r="K32" s="13">
        <v>0</v>
      </c>
      <c r="L32" s="14" t="s">
        <v>205</v>
      </c>
      <c r="M32" s="13">
        <v>0</v>
      </c>
      <c r="N32" s="14" t="s">
        <v>205</v>
      </c>
      <c r="O32" s="15">
        <v>0</v>
      </c>
      <c r="P32">
        <f t="shared" si="0"/>
        <v>0</v>
      </c>
    </row>
    <row r="33" spans="1:16" ht="60.75" hidden="1" thickBot="1">
      <c r="A33" s="20" t="s">
        <v>216</v>
      </c>
      <c r="B33" s="8" t="s">
        <v>110</v>
      </c>
      <c r="C33" s="9">
        <v>2</v>
      </c>
      <c r="D33" s="10" t="s">
        <v>204</v>
      </c>
      <c r="E33" s="10" t="s">
        <v>205</v>
      </c>
      <c r="F33" s="9">
        <v>5</v>
      </c>
      <c r="G33" s="9">
        <v>0</v>
      </c>
      <c r="H33" s="9" t="s">
        <v>147</v>
      </c>
      <c r="I33" s="10" t="s">
        <v>147</v>
      </c>
      <c r="J33" s="10" t="s">
        <v>205</v>
      </c>
      <c r="K33" s="9">
        <v>0</v>
      </c>
      <c r="L33" s="10" t="s">
        <v>205</v>
      </c>
      <c r="M33" s="9">
        <v>0</v>
      </c>
      <c r="N33" s="10" t="s">
        <v>205</v>
      </c>
      <c r="O33" s="11">
        <v>0</v>
      </c>
      <c r="P33">
        <f t="shared" si="0"/>
        <v>0</v>
      </c>
    </row>
    <row r="34" spans="1:16" ht="24.75" hidden="1" thickBot="1">
      <c r="A34" s="20" t="s">
        <v>216</v>
      </c>
      <c r="B34" s="12" t="s">
        <v>110</v>
      </c>
      <c r="C34" s="13">
        <v>6</v>
      </c>
      <c r="D34" s="14" t="s">
        <v>206</v>
      </c>
      <c r="E34" s="14" t="s">
        <v>207</v>
      </c>
      <c r="F34" s="13">
        <v>18</v>
      </c>
      <c r="G34" s="13">
        <v>18</v>
      </c>
      <c r="H34" s="13">
        <v>2018</v>
      </c>
      <c r="I34" s="14">
        <v>2018</v>
      </c>
      <c r="J34" s="14" t="s">
        <v>205</v>
      </c>
      <c r="K34" s="13">
        <v>0</v>
      </c>
      <c r="L34" s="14" t="s">
        <v>207</v>
      </c>
      <c r="M34" s="13">
        <v>0</v>
      </c>
      <c r="N34" s="14" t="s">
        <v>207</v>
      </c>
      <c r="O34" s="15">
        <v>25</v>
      </c>
      <c r="P34">
        <f t="shared" si="0"/>
        <v>43</v>
      </c>
    </row>
    <row r="35" spans="1:16" ht="60.75" hidden="1" thickBot="1">
      <c r="A35" s="20" t="s">
        <v>217</v>
      </c>
      <c r="B35" s="8" t="s">
        <v>111</v>
      </c>
      <c r="C35" s="9">
        <v>2</v>
      </c>
      <c r="D35" s="10" t="s">
        <v>204</v>
      </c>
      <c r="E35" s="10" t="s">
        <v>207</v>
      </c>
      <c r="F35" s="9">
        <v>5</v>
      </c>
      <c r="G35" s="9">
        <v>5</v>
      </c>
      <c r="H35" s="9">
        <v>2018</v>
      </c>
      <c r="I35" s="10">
        <v>2018</v>
      </c>
      <c r="J35" s="10" t="s">
        <v>207</v>
      </c>
      <c r="K35" s="9">
        <v>0</v>
      </c>
      <c r="L35" s="10" t="s">
        <v>207</v>
      </c>
      <c r="M35" s="9">
        <v>0</v>
      </c>
      <c r="N35" s="10" t="s">
        <v>207</v>
      </c>
      <c r="O35" s="11">
        <v>0</v>
      </c>
      <c r="P35">
        <f t="shared" si="0"/>
        <v>5</v>
      </c>
    </row>
    <row r="36" spans="1:16" ht="72.75" hidden="1" thickBot="1">
      <c r="A36" s="20" t="s">
        <v>217</v>
      </c>
      <c r="B36" s="12" t="s">
        <v>111</v>
      </c>
      <c r="C36" s="13">
        <v>5</v>
      </c>
      <c r="D36" s="14" t="s">
        <v>211</v>
      </c>
      <c r="E36" s="14" t="s">
        <v>207</v>
      </c>
      <c r="F36" s="13">
        <v>8</v>
      </c>
      <c r="G36" s="13">
        <v>8</v>
      </c>
      <c r="H36" s="13">
        <v>2018</v>
      </c>
      <c r="I36" s="14">
        <v>2018</v>
      </c>
      <c r="J36" s="14" t="s">
        <v>207</v>
      </c>
      <c r="K36" s="13">
        <v>0</v>
      </c>
      <c r="L36" s="14" t="s">
        <v>207</v>
      </c>
      <c r="M36" s="13">
        <v>0</v>
      </c>
      <c r="N36" s="14" t="s">
        <v>207</v>
      </c>
      <c r="O36" s="15">
        <v>0</v>
      </c>
      <c r="P36">
        <f t="shared" si="0"/>
        <v>8</v>
      </c>
    </row>
    <row r="37" spans="1:16" ht="24.75" hidden="1" thickBot="1">
      <c r="A37" s="20" t="s">
        <v>217</v>
      </c>
      <c r="B37" s="8" t="s">
        <v>111</v>
      </c>
      <c r="C37" s="9">
        <v>6</v>
      </c>
      <c r="D37" s="10" t="s">
        <v>206</v>
      </c>
      <c r="E37" s="10" t="s">
        <v>207</v>
      </c>
      <c r="F37" s="9">
        <v>18</v>
      </c>
      <c r="G37" s="9">
        <v>18</v>
      </c>
      <c r="H37" s="9">
        <v>2018</v>
      </c>
      <c r="I37" s="10">
        <v>2018</v>
      </c>
      <c r="J37" s="10" t="s">
        <v>207</v>
      </c>
      <c r="K37" s="9">
        <v>0</v>
      </c>
      <c r="L37" s="10" t="s">
        <v>207</v>
      </c>
      <c r="M37" s="9">
        <v>0</v>
      </c>
      <c r="N37" s="10" t="s">
        <v>207</v>
      </c>
      <c r="O37" s="11">
        <v>25</v>
      </c>
      <c r="P37">
        <f t="shared" si="0"/>
        <v>43</v>
      </c>
    </row>
    <row r="38" spans="1:16" ht="96.75" hidden="1" thickBot="1">
      <c r="A38" s="20" t="s">
        <v>217</v>
      </c>
      <c r="B38" s="12" t="s">
        <v>111</v>
      </c>
      <c r="C38" s="13">
        <v>4</v>
      </c>
      <c r="D38" s="14" t="s">
        <v>209</v>
      </c>
      <c r="E38" s="14" t="s">
        <v>207</v>
      </c>
      <c r="F38" s="13">
        <v>10</v>
      </c>
      <c r="G38" s="13">
        <v>10</v>
      </c>
      <c r="H38" s="13">
        <v>2017</v>
      </c>
      <c r="I38" s="14">
        <v>2021</v>
      </c>
      <c r="J38" s="14" t="s">
        <v>207</v>
      </c>
      <c r="K38" s="13">
        <v>35</v>
      </c>
      <c r="L38" s="14" t="s">
        <v>207</v>
      </c>
      <c r="M38" s="13">
        <v>35</v>
      </c>
      <c r="N38" s="14" t="s">
        <v>207</v>
      </c>
      <c r="O38" s="15">
        <v>25</v>
      </c>
      <c r="P38">
        <f t="shared" si="0"/>
        <v>105</v>
      </c>
    </row>
    <row r="39" spans="1:16" ht="108.75" hidden="1" thickBot="1">
      <c r="A39" s="20" t="s">
        <v>217</v>
      </c>
      <c r="B39" s="8" t="s">
        <v>111</v>
      </c>
      <c r="C39" s="9">
        <v>1</v>
      </c>
      <c r="D39" s="10" t="s">
        <v>208</v>
      </c>
      <c r="E39" s="10" t="s">
        <v>207</v>
      </c>
      <c r="F39" s="9">
        <v>35</v>
      </c>
      <c r="G39" s="9">
        <v>35</v>
      </c>
      <c r="H39" s="9">
        <v>2013</v>
      </c>
      <c r="I39" s="10">
        <v>2023</v>
      </c>
      <c r="J39" s="10" t="s">
        <v>207</v>
      </c>
      <c r="K39" s="9">
        <v>30</v>
      </c>
      <c r="L39" s="10" t="s">
        <v>207</v>
      </c>
      <c r="M39" s="9">
        <v>30</v>
      </c>
      <c r="N39" s="10" t="s">
        <v>207</v>
      </c>
      <c r="O39" s="11">
        <v>25</v>
      </c>
      <c r="P39">
        <f t="shared" si="0"/>
        <v>120</v>
      </c>
    </row>
    <row r="40" spans="1:16" ht="108.75" hidden="1" thickBot="1">
      <c r="A40" s="20" t="s">
        <v>217</v>
      </c>
      <c r="B40" s="12" t="s">
        <v>111</v>
      </c>
      <c r="C40" s="13">
        <v>3</v>
      </c>
      <c r="D40" s="14" t="s">
        <v>210</v>
      </c>
      <c r="E40" s="14" t="s">
        <v>207</v>
      </c>
      <c r="F40" s="13">
        <v>25</v>
      </c>
      <c r="G40" s="13">
        <v>25</v>
      </c>
      <c r="H40" s="13">
        <v>2013</v>
      </c>
      <c r="I40" s="14">
        <v>2017</v>
      </c>
      <c r="J40" s="14" t="s">
        <v>207</v>
      </c>
      <c r="K40" s="13">
        <v>35</v>
      </c>
      <c r="L40" s="14" t="s">
        <v>207</v>
      </c>
      <c r="M40" s="13">
        <v>35</v>
      </c>
      <c r="N40" s="14" t="s">
        <v>207</v>
      </c>
      <c r="O40" s="15">
        <v>25</v>
      </c>
      <c r="P40">
        <f t="shared" si="0"/>
        <v>120</v>
      </c>
    </row>
    <row r="41" spans="1:16" ht="108.75" hidden="1" thickBot="1">
      <c r="A41" s="20" t="s">
        <v>218</v>
      </c>
      <c r="B41" s="8" t="s">
        <v>112</v>
      </c>
      <c r="C41" s="9">
        <v>3</v>
      </c>
      <c r="D41" s="10" t="s">
        <v>210</v>
      </c>
      <c r="E41" s="10" t="s">
        <v>207</v>
      </c>
      <c r="F41" s="9">
        <v>25</v>
      </c>
      <c r="G41" s="9">
        <v>25</v>
      </c>
      <c r="H41" s="9">
        <v>2015</v>
      </c>
      <c r="I41" s="10">
        <v>2020</v>
      </c>
      <c r="J41" s="10" t="s">
        <v>207</v>
      </c>
      <c r="K41" s="9">
        <v>35</v>
      </c>
      <c r="L41" s="10" t="s">
        <v>207</v>
      </c>
      <c r="M41" s="9">
        <v>35</v>
      </c>
      <c r="N41" s="10" t="s">
        <v>207</v>
      </c>
      <c r="O41" s="11">
        <v>25</v>
      </c>
      <c r="P41">
        <f t="shared" si="0"/>
        <v>120</v>
      </c>
    </row>
    <row r="42" spans="1:16" ht="108.75" hidden="1" thickBot="1">
      <c r="A42" s="20" t="s">
        <v>218</v>
      </c>
      <c r="B42" s="12" t="s">
        <v>112</v>
      </c>
      <c r="C42" s="13">
        <v>1</v>
      </c>
      <c r="D42" s="14" t="s">
        <v>208</v>
      </c>
      <c r="E42" s="14" t="s">
        <v>207</v>
      </c>
      <c r="F42" s="13">
        <v>35</v>
      </c>
      <c r="G42" s="13">
        <v>35</v>
      </c>
      <c r="H42" s="13">
        <v>2010</v>
      </c>
      <c r="I42" s="14">
        <v>2020</v>
      </c>
      <c r="J42" s="14" t="s">
        <v>207</v>
      </c>
      <c r="K42" s="13">
        <v>30</v>
      </c>
      <c r="L42" s="14" t="s">
        <v>207</v>
      </c>
      <c r="M42" s="13">
        <v>30</v>
      </c>
      <c r="N42" s="14" t="s">
        <v>207</v>
      </c>
      <c r="O42" s="15">
        <v>25</v>
      </c>
      <c r="P42">
        <f t="shared" si="0"/>
        <v>120</v>
      </c>
    </row>
    <row r="43" spans="1:16" ht="72.75" hidden="1" thickBot="1">
      <c r="A43" s="20" t="s">
        <v>218</v>
      </c>
      <c r="B43" s="8" t="s">
        <v>112</v>
      </c>
      <c r="C43" s="9">
        <v>5</v>
      </c>
      <c r="D43" s="10" t="s">
        <v>211</v>
      </c>
      <c r="E43" s="10" t="s">
        <v>207</v>
      </c>
      <c r="F43" s="9">
        <v>8</v>
      </c>
      <c r="G43" s="9">
        <v>8</v>
      </c>
      <c r="H43" s="9">
        <v>2018</v>
      </c>
      <c r="I43" s="10">
        <v>2018</v>
      </c>
      <c r="J43" s="10" t="s">
        <v>207</v>
      </c>
      <c r="K43" s="9">
        <v>0</v>
      </c>
      <c r="L43" s="10" t="s">
        <v>207</v>
      </c>
      <c r="M43" s="9">
        <v>0</v>
      </c>
      <c r="N43" s="10" t="s">
        <v>207</v>
      </c>
      <c r="O43" s="11">
        <v>0</v>
      </c>
      <c r="P43">
        <f t="shared" si="0"/>
        <v>8</v>
      </c>
    </row>
    <row r="44" spans="1:16" ht="24.75" hidden="1" thickBot="1">
      <c r="A44" s="20" t="s">
        <v>218</v>
      </c>
      <c r="B44" s="12" t="s">
        <v>112</v>
      </c>
      <c r="C44" s="13">
        <v>6</v>
      </c>
      <c r="D44" s="14" t="s">
        <v>206</v>
      </c>
      <c r="E44" s="14" t="s">
        <v>207</v>
      </c>
      <c r="F44" s="13">
        <v>18</v>
      </c>
      <c r="G44" s="13">
        <v>18</v>
      </c>
      <c r="H44" s="13">
        <v>2018</v>
      </c>
      <c r="I44" s="14">
        <v>2018</v>
      </c>
      <c r="J44" s="14" t="s">
        <v>205</v>
      </c>
      <c r="K44" s="13">
        <v>0</v>
      </c>
      <c r="L44" s="14" t="s">
        <v>207</v>
      </c>
      <c r="M44" s="13">
        <v>0</v>
      </c>
      <c r="N44" s="14" t="s">
        <v>207</v>
      </c>
      <c r="O44" s="15">
        <v>25</v>
      </c>
      <c r="P44">
        <f t="shared" si="0"/>
        <v>43</v>
      </c>
    </row>
    <row r="45" spans="1:16" ht="60.75" hidden="1" thickBot="1">
      <c r="A45" s="20" t="s">
        <v>218</v>
      </c>
      <c r="B45" s="8" t="s">
        <v>112</v>
      </c>
      <c r="C45" s="9">
        <v>2</v>
      </c>
      <c r="D45" s="10" t="s">
        <v>204</v>
      </c>
      <c r="E45" s="10" t="s">
        <v>207</v>
      </c>
      <c r="F45" s="9">
        <v>5</v>
      </c>
      <c r="G45" s="9">
        <v>5</v>
      </c>
      <c r="H45" s="9">
        <v>2018</v>
      </c>
      <c r="I45" s="10">
        <v>2018</v>
      </c>
      <c r="J45" s="10" t="s">
        <v>207</v>
      </c>
      <c r="K45" s="9">
        <v>0</v>
      </c>
      <c r="L45" s="10" t="s">
        <v>207</v>
      </c>
      <c r="M45" s="9">
        <v>0</v>
      </c>
      <c r="N45" s="10" t="s">
        <v>207</v>
      </c>
      <c r="O45" s="11">
        <v>0</v>
      </c>
      <c r="P45">
        <f t="shared" si="0"/>
        <v>5</v>
      </c>
    </row>
    <row r="46" spans="1:16" ht="96.75" hidden="1" thickBot="1">
      <c r="A46" s="20" t="s">
        <v>218</v>
      </c>
      <c r="B46" s="12" t="s">
        <v>112</v>
      </c>
      <c r="C46" s="13">
        <v>4</v>
      </c>
      <c r="D46" s="14" t="s">
        <v>209</v>
      </c>
      <c r="E46" s="14" t="s">
        <v>207</v>
      </c>
      <c r="F46" s="13">
        <v>10</v>
      </c>
      <c r="G46" s="13">
        <v>10</v>
      </c>
      <c r="H46" s="13">
        <v>2017</v>
      </c>
      <c r="I46" s="14">
        <v>2021</v>
      </c>
      <c r="J46" s="14" t="s">
        <v>207</v>
      </c>
      <c r="K46" s="13">
        <v>35</v>
      </c>
      <c r="L46" s="14" t="s">
        <v>207</v>
      </c>
      <c r="M46" s="13">
        <v>35</v>
      </c>
      <c r="N46" s="14" t="s">
        <v>207</v>
      </c>
      <c r="O46" s="15">
        <v>25</v>
      </c>
      <c r="P46">
        <f t="shared" si="0"/>
        <v>105</v>
      </c>
    </row>
    <row r="47" spans="1:16" ht="108.75" hidden="1" thickBot="1">
      <c r="A47" s="20" t="s">
        <v>219</v>
      </c>
      <c r="B47" s="8" t="s">
        <v>113</v>
      </c>
      <c r="C47" s="9">
        <v>3</v>
      </c>
      <c r="D47" s="10" t="s">
        <v>210</v>
      </c>
      <c r="E47" s="10" t="s">
        <v>207</v>
      </c>
      <c r="F47" s="9">
        <v>25</v>
      </c>
      <c r="G47" s="9">
        <v>25</v>
      </c>
      <c r="H47" s="9">
        <v>2017</v>
      </c>
      <c r="I47" s="10">
        <v>2021</v>
      </c>
      <c r="J47" s="10" t="s">
        <v>207</v>
      </c>
      <c r="K47" s="9">
        <v>35</v>
      </c>
      <c r="L47" s="10" t="s">
        <v>207</v>
      </c>
      <c r="M47" s="9">
        <v>35</v>
      </c>
      <c r="N47" s="10" t="s">
        <v>205</v>
      </c>
      <c r="O47" s="11">
        <v>0</v>
      </c>
      <c r="P47">
        <f t="shared" si="0"/>
        <v>95</v>
      </c>
    </row>
    <row r="48" spans="1:16" ht="24.75" hidden="1" thickBot="1">
      <c r="A48" s="20" t="s">
        <v>219</v>
      </c>
      <c r="B48" s="12" t="s">
        <v>113</v>
      </c>
      <c r="C48" s="13">
        <v>6</v>
      </c>
      <c r="D48" s="14" t="s">
        <v>206</v>
      </c>
      <c r="E48" s="14" t="s">
        <v>207</v>
      </c>
      <c r="F48" s="13">
        <v>18</v>
      </c>
      <c r="G48" s="13">
        <v>18</v>
      </c>
      <c r="H48" s="13">
        <v>2018</v>
      </c>
      <c r="I48" s="14">
        <v>2018</v>
      </c>
      <c r="J48" s="14" t="s">
        <v>207</v>
      </c>
      <c r="K48" s="13">
        <v>0</v>
      </c>
      <c r="L48" s="14" t="s">
        <v>207</v>
      </c>
      <c r="M48" s="13">
        <v>0</v>
      </c>
      <c r="N48" s="14" t="s">
        <v>207</v>
      </c>
      <c r="O48" s="15">
        <v>25</v>
      </c>
      <c r="P48">
        <f t="shared" si="0"/>
        <v>43</v>
      </c>
    </row>
    <row r="49" spans="1:16" ht="96.75" hidden="1" thickBot="1">
      <c r="A49" s="20" t="s">
        <v>219</v>
      </c>
      <c r="B49" s="8" t="s">
        <v>113</v>
      </c>
      <c r="C49" s="9">
        <v>4</v>
      </c>
      <c r="D49" s="10" t="s">
        <v>209</v>
      </c>
      <c r="E49" s="10" t="s">
        <v>205</v>
      </c>
      <c r="F49" s="9">
        <v>10</v>
      </c>
      <c r="G49" s="9">
        <v>0</v>
      </c>
      <c r="H49" s="9" t="s">
        <v>147</v>
      </c>
      <c r="I49" s="10" t="s">
        <v>147</v>
      </c>
      <c r="J49" s="10" t="s">
        <v>147</v>
      </c>
      <c r="K49" s="9">
        <v>0</v>
      </c>
      <c r="L49" s="10" t="s">
        <v>147</v>
      </c>
      <c r="M49" s="9">
        <v>0</v>
      </c>
      <c r="N49" s="10" t="s">
        <v>147</v>
      </c>
      <c r="O49" s="11">
        <v>0</v>
      </c>
      <c r="P49">
        <f t="shared" si="0"/>
        <v>0</v>
      </c>
    </row>
    <row r="50" spans="1:16" ht="72.75" hidden="1" thickBot="1">
      <c r="A50" s="20" t="s">
        <v>219</v>
      </c>
      <c r="B50" s="12" t="s">
        <v>113</v>
      </c>
      <c r="C50" s="13">
        <v>5</v>
      </c>
      <c r="D50" s="14" t="s">
        <v>211</v>
      </c>
      <c r="E50" s="14" t="s">
        <v>205</v>
      </c>
      <c r="F50" s="13">
        <v>8</v>
      </c>
      <c r="G50" s="13">
        <v>0</v>
      </c>
      <c r="H50" s="13" t="s">
        <v>147</v>
      </c>
      <c r="I50" s="14" t="s">
        <v>147</v>
      </c>
      <c r="J50" s="14" t="s">
        <v>147</v>
      </c>
      <c r="K50" s="13">
        <v>0</v>
      </c>
      <c r="L50" s="14" t="s">
        <v>147</v>
      </c>
      <c r="M50" s="13">
        <v>0</v>
      </c>
      <c r="N50" s="14" t="s">
        <v>147</v>
      </c>
      <c r="O50" s="15">
        <v>0</v>
      </c>
      <c r="P50">
        <f t="shared" si="0"/>
        <v>0</v>
      </c>
    </row>
    <row r="51" spans="1:16" ht="60.75" hidden="1" thickBot="1">
      <c r="A51" s="20" t="s">
        <v>219</v>
      </c>
      <c r="B51" s="8" t="s">
        <v>113</v>
      </c>
      <c r="C51" s="9">
        <v>2</v>
      </c>
      <c r="D51" s="10" t="s">
        <v>204</v>
      </c>
      <c r="E51" s="10" t="s">
        <v>205</v>
      </c>
      <c r="F51" s="9">
        <v>5</v>
      </c>
      <c r="G51" s="9">
        <v>0</v>
      </c>
      <c r="H51" s="9" t="s">
        <v>147</v>
      </c>
      <c r="I51" s="10" t="s">
        <v>147</v>
      </c>
      <c r="J51" s="10" t="s">
        <v>147</v>
      </c>
      <c r="K51" s="9">
        <v>0</v>
      </c>
      <c r="L51" s="10" t="s">
        <v>147</v>
      </c>
      <c r="M51" s="9">
        <v>0</v>
      </c>
      <c r="N51" s="10" t="s">
        <v>147</v>
      </c>
      <c r="O51" s="11">
        <v>0</v>
      </c>
      <c r="P51">
        <f t="shared" si="0"/>
        <v>0</v>
      </c>
    </row>
    <row r="52" spans="1:16" ht="108.75" hidden="1" thickBot="1">
      <c r="A52" s="20" t="s">
        <v>219</v>
      </c>
      <c r="B52" s="12" t="s">
        <v>113</v>
      </c>
      <c r="C52" s="13">
        <v>1</v>
      </c>
      <c r="D52" s="14" t="s">
        <v>208</v>
      </c>
      <c r="E52" s="14" t="s">
        <v>207</v>
      </c>
      <c r="F52" s="13">
        <v>35</v>
      </c>
      <c r="G52" s="13">
        <v>35</v>
      </c>
      <c r="H52" s="13">
        <v>2017</v>
      </c>
      <c r="I52" s="14">
        <v>2026</v>
      </c>
      <c r="J52" s="14" t="s">
        <v>207</v>
      </c>
      <c r="K52" s="13">
        <v>30</v>
      </c>
      <c r="L52" s="14" t="s">
        <v>207</v>
      </c>
      <c r="M52" s="13">
        <v>30</v>
      </c>
      <c r="N52" s="14" t="s">
        <v>205</v>
      </c>
      <c r="O52" s="15">
        <v>0</v>
      </c>
      <c r="P52">
        <f t="shared" si="0"/>
        <v>95</v>
      </c>
    </row>
    <row r="53" spans="1:16" ht="108.75" hidden="1" thickBot="1">
      <c r="A53" s="20" t="s">
        <v>220</v>
      </c>
      <c r="B53" s="8" t="s">
        <v>114</v>
      </c>
      <c r="C53" s="9">
        <v>3</v>
      </c>
      <c r="D53" s="10" t="s">
        <v>210</v>
      </c>
      <c r="E53" s="10" t="s">
        <v>207</v>
      </c>
      <c r="F53" s="9">
        <v>25</v>
      </c>
      <c r="G53" s="9">
        <v>25</v>
      </c>
      <c r="H53" s="9">
        <v>2015</v>
      </c>
      <c r="I53" s="10">
        <v>2020</v>
      </c>
      <c r="J53" s="10" t="s">
        <v>207</v>
      </c>
      <c r="K53" s="9">
        <v>35</v>
      </c>
      <c r="L53" s="10" t="s">
        <v>207</v>
      </c>
      <c r="M53" s="9">
        <v>35</v>
      </c>
      <c r="N53" s="10" t="s">
        <v>207</v>
      </c>
      <c r="O53" s="11">
        <v>25</v>
      </c>
      <c r="P53">
        <f t="shared" si="0"/>
        <v>120</v>
      </c>
    </row>
    <row r="54" spans="1:16" ht="72.75" hidden="1" thickBot="1">
      <c r="A54" s="20" t="s">
        <v>220</v>
      </c>
      <c r="B54" s="12" t="s">
        <v>114</v>
      </c>
      <c r="C54" s="13">
        <v>5</v>
      </c>
      <c r="D54" s="14" t="s">
        <v>211</v>
      </c>
      <c r="E54" s="14" t="s">
        <v>207</v>
      </c>
      <c r="F54" s="13">
        <v>8</v>
      </c>
      <c r="G54" s="13">
        <v>8</v>
      </c>
      <c r="H54" s="13">
        <v>2015</v>
      </c>
      <c r="I54" s="14">
        <v>2020</v>
      </c>
      <c r="J54" s="14" t="s">
        <v>207</v>
      </c>
      <c r="K54" s="13">
        <v>0</v>
      </c>
      <c r="L54" s="14" t="s">
        <v>207</v>
      </c>
      <c r="M54" s="13">
        <v>0</v>
      </c>
      <c r="N54" s="14" t="s">
        <v>207</v>
      </c>
      <c r="O54" s="15">
        <v>0</v>
      </c>
      <c r="P54">
        <f t="shared" si="0"/>
        <v>8</v>
      </c>
    </row>
    <row r="55" spans="1:16" ht="60.75" hidden="1" thickBot="1">
      <c r="A55" s="20" t="s">
        <v>220</v>
      </c>
      <c r="B55" s="8" t="s">
        <v>114</v>
      </c>
      <c r="C55" s="9">
        <v>2</v>
      </c>
      <c r="D55" s="10" t="s">
        <v>204</v>
      </c>
      <c r="E55" s="10" t="s">
        <v>207</v>
      </c>
      <c r="F55" s="9">
        <v>5</v>
      </c>
      <c r="G55" s="9">
        <v>5</v>
      </c>
      <c r="H55" s="9">
        <v>2010</v>
      </c>
      <c r="I55" s="10">
        <v>2020</v>
      </c>
      <c r="J55" s="10" t="s">
        <v>207</v>
      </c>
      <c r="K55" s="9">
        <v>0</v>
      </c>
      <c r="L55" s="10" t="s">
        <v>207</v>
      </c>
      <c r="M55" s="9">
        <v>0</v>
      </c>
      <c r="N55" s="10" t="s">
        <v>207</v>
      </c>
      <c r="O55" s="11">
        <v>0</v>
      </c>
      <c r="P55">
        <f t="shared" si="0"/>
        <v>5</v>
      </c>
    </row>
    <row r="56" spans="1:16" ht="24.75" hidden="1" thickBot="1">
      <c r="A56" s="20" t="s">
        <v>220</v>
      </c>
      <c r="B56" s="12" t="s">
        <v>114</v>
      </c>
      <c r="C56" s="13">
        <v>6</v>
      </c>
      <c r="D56" s="14" t="s">
        <v>206</v>
      </c>
      <c r="E56" s="14" t="s">
        <v>207</v>
      </c>
      <c r="F56" s="13">
        <v>18</v>
      </c>
      <c r="G56" s="13">
        <v>18</v>
      </c>
      <c r="H56" s="13">
        <v>2018</v>
      </c>
      <c r="I56" s="14">
        <v>2018</v>
      </c>
      <c r="J56" s="14" t="s">
        <v>207</v>
      </c>
      <c r="K56" s="13">
        <v>0</v>
      </c>
      <c r="L56" s="14" t="s">
        <v>207</v>
      </c>
      <c r="M56" s="13">
        <v>0</v>
      </c>
      <c r="N56" s="14" t="s">
        <v>207</v>
      </c>
      <c r="O56" s="15">
        <v>25</v>
      </c>
      <c r="P56">
        <f t="shared" si="0"/>
        <v>43</v>
      </c>
    </row>
    <row r="57" spans="1:16" ht="96.75" hidden="1" thickBot="1">
      <c r="A57" s="20" t="s">
        <v>220</v>
      </c>
      <c r="B57" s="8" t="s">
        <v>114</v>
      </c>
      <c r="C57" s="9">
        <v>4</v>
      </c>
      <c r="D57" s="10" t="s">
        <v>209</v>
      </c>
      <c r="E57" s="10" t="s">
        <v>207</v>
      </c>
      <c r="F57" s="9">
        <v>10</v>
      </c>
      <c r="G57" s="9">
        <v>10</v>
      </c>
      <c r="H57" s="9">
        <v>2015</v>
      </c>
      <c r="I57" s="10">
        <v>2020</v>
      </c>
      <c r="J57" s="10" t="s">
        <v>207</v>
      </c>
      <c r="K57" s="9">
        <v>35</v>
      </c>
      <c r="L57" s="10" t="s">
        <v>207</v>
      </c>
      <c r="M57" s="9">
        <v>35</v>
      </c>
      <c r="N57" s="10" t="s">
        <v>207</v>
      </c>
      <c r="O57" s="11">
        <v>25</v>
      </c>
      <c r="P57">
        <f t="shared" si="0"/>
        <v>105</v>
      </c>
    </row>
    <row r="58" spans="1:16" ht="108.75" hidden="1" thickBot="1">
      <c r="A58" s="20" t="s">
        <v>220</v>
      </c>
      <c r="B58" s="12" t="s">
        <v>114</v>
      </c>
      <c r="C58" s="13">
        <v>1</v>
      </c>
      <c r="D58" s="14" t="s">
        <v>208</v>
      </c>
      <c r="E58" s="14" t="s">
        <v>207</v>
      </c>
      <c r="F58" s="13">
        <v>35</v>
      </c>
      <c r="G58" s="13">
        <v>35</v>
      </c>
      <c r="H58" s="13">
        <v>2010</v>
      </c>
      <c r="I58" s="14">
        <v>2020</v>
      </c>
      <c r="J58" s="14" t="s">
        <v>207</v>
      </c>
      <c r="K58" s="13">
        <v>30</v>
      </c>
      <c r="L58" s="14" t="s">
        <v>207</v>
      </c>
      <c r="M58" s="13">
        <v>30</v>
      </c>
      <c r="N58" s="14" t="s">
        <v>207</v>
      </c>
      <c r="O58" s="15">
        <v>25</v>
      </c>
      <c r="P58">
        <f t="shared" si="0"/>
        <v>120</v>
      </c>
    </row>
    <row r="59" spans="1:16" ht="96.75" hidden="1" thickBot="1">
      <c r="A59" s="20" t="s">
        <v>221</v>
      </c>
      <c r="B59" s="8" t="s">
        <v>115</v>
      </c>
      <c r="C59" s="9">
        <v>4</v>
      </c>
      <c r="D59" s="10" t="s">
        <v>209</v>
      </c>
      <c r="E59" s="10" t="s">
        <v>207</v>
      </c>
      <c r="F59" s="9">
        <v>10</v>
      </c>
      <c r="G59" s="9">
        <v>10</v>
      </c>
      <c r="H59" s="9">
        <v>2017</v>
      </c>
      <c r="I59" s="10">
        <v>2021</v>
      </c>
      <c r="J59" s="10" t="s">
        <v>207</v>
      </c>
      <c r="K59" s="9">
        <v>35</v>
      </c>
      <c r="L59" s="10" t="s">
        <v>207</v>
      </c>
      <c r="M59" s="9">
        <v>35</v>
      </c>
      <c r="N59" s="10" t="s">
        <v>207</v>
      </c>
      <c r="O59" s="11">
        <v>25</v>
      </c>
      <c r="P59">
        <f t="shared" si="0"/>
        <v>105</v>
      </c>
    </row>
    <row r="60" spans="1:16" ht="108.75" hidden="1" thickBot="1">
      <c r="A60" s="20" t="s">
        <v>221</v>
      </c>
      <c r="B60" s="12" t="s">
        <v>115</v>
      </c>
      <c r="C60" s="13">
        <v>3</v>
      </c>
      <c r="D60" s="14" t="s">
        <v>210</v>
      </c>
      <c r="E60" s="14" t="s">
        <v>207</v>
      </c>
      <c r="F60" s="13">
        <v>25</v>
      </c>
      <c r="G60" s="13">
        <v>25</v>
      </c>
      <c r="H60" s="13">
        <v>2013</v>
      </c>
      <c r="I60" s="14">
        <v>2017</v>
      </c>
      <c r="J60" s="14" t="s">
        <v>207</v>
      </c>
      <c r="K60" s="13">
        <v>35</v>
      </c>
      <c r="L60" s="14" t="s">
        <v>207</v>
      </c>
      <c r="M60" s="13">
        <v>35</v>
      </c>
      <c r="N60" s="14" t="s">
        <v>207</v>
      </c>
      <c r="O60" s="15">
        <v>25</v>
      </c>
      <c r="P60">
        <f t="shared" si="0"/>
        <v>120</v>
      </c>
    </row>
    <row r="61" spans="1:16" ht="60.75" hidden="1" thickBot="1">
      <c r="A61" s="20" t="s">
        <v>221</v>
      </c>
      <c r="B61" s="8" t="s">
        <v>115</v>
      </c>
      <c r="C61" s="9">
        <v>2</v>
      </c>
      <c r="D61" s="10" t="s">
        <v>204</v>
      </c>
      <c r="E61" s="10" t="s">
        <v>207</v>
      </c>
      <c r="F61" s="9">
        <v>5</v>
      </c>
      <c r="G61" s="9">
        <v>5</v>
      </c>
      <c r="H61" s="9">
        <v>2013</v>
      </c>
      <c r="I61" s="10">
        <v>2018</v>
      </c>
      <c r="J61" s="10" t="s">
        <v>207</v>
      </c>
      <c r="K61" s="9">
        <v>0</v>
      </c>
      <c r="L61" s="10" t="s">
        <v>207</v>
      </c>
      <c r="M61" s="9">
        <v>0</v>
      </c>
      <c r="N61" s="10" t="s">
        <v>207</v>
      </c>
      <c r="O61" s="11">
        <v>0</v>
      </c>
      <c r="P61">
        <f t="shared" si="0"/>
        <v>5</v>
      </c>
    </row>
    <row r="62" spans="1:16" ht="108.75" hidden="1" thickBot="1">
      <c r="A62" s="20" t="s">
        <v>221</v>
      </c>
      <c r="B62" s="12" t="s">
        <v>115</v>
      </c>
      <c r="C62" s="13">
        <v>1</v>
      </c>
      <c r="D62" s="14" t="s">
        <v>208</v>
      </c>
      <c r="E62" s="14" t="s">
        <v>207</v>
      </c>
      <c r="F62" s="13">
        <v>35</v>
      </c>
      <c r="G62" s="13">
        <v>35</v>
      </c>
      <c r="H62" s="13">
        <v>2013</v>
      </c>
      <c r="I62" s="14">
        <v>2022</v>
      </c>
      <c r="J62" s="14" t="s">
        <v>207</v>
      </c>
      <c r="K62" s="13">
        <v>30</v>
      </c>
      <c r="L62" s="14" t="s">
        <v>207</v>
      </c>
      <c r="M62" s="13">
        <v>30</v>
      </c>
      <c r="N62" s="14" t="s">
        <v>207</v>
      </c>
      <c r="O62" s="15">
        <v>25</v>
      </c>
      <c r="P62">
        <f t="shared" si="0"/>
        <v>120</v>
      </c>
    </row>
    <row r="63" spans="1:16" ht="24.75" hidden="1" thickBot="1">
      <c r="A63" s="20" t="s">
        <v>221</v>
      </c>
      <c r="B63" s="8" t="s">
        <v>115</v>
      </c>
      <c r="C63" s="9">
        <v>6</v>
      </c>
      <c r="D63" s="10" t="s">
        <v>206</v>
      </c>
      <c r="E63" s="10" t="s">
        <v>207</v>
      </c>
      <c r="F63" s="9">
        <v>18</v>
      </c>
      <c r="G63" s="9">
        <v>18</v>
      </c>
      <c r="H63" s="9">
        <v>2018</v>
      </c>
      <c r="I63" s="10">
        <v>2018</v>
      </c>
      <c r="J63" s="10" t="s">
        <v>207</v>
      </c>
      <c r="K63" s="9">
        <v>0</v>
      </c>
      <c r="L63" s="10" t="s">
        <v>207</v>
      </c>
      <c r="M63" s="9">
        <v>0</v>
      </c>
      <c r="N63" s="10" t="s">
        <v>207</v>
      </c>
      <c r="O63" s="11">
        <v>25</v>
      </c>
      <c r="P63">
        <f t="shared" si="0"/>
        <v>43</v>
      </c>
    </row>
    <row r="64" spans="1:16" ht="72.75" hidden="1" thickBot="1">
      <c r="A64" s="20" t="s">
        <v>221</v>
      </c>
      <c r="B64" s="12" t="s">
        <v>115</v>
      </c>
      <c r="C64" s="13">
        <v>5</v>
      </c>
      <c r="D64" s="14" t="s">
        <v>211</v>
      </c>
      <c r="E64" s="14" t="s">
        <v>207</v>
      </c>
      <c r="F64" s="13">
        <v>8</v>
      </c>
      <c r="G64" s="13">
        <v>8</v>
      </c>
      <c r="H64" s="13">
        <v>2013</v>
      </c>
      <c r="I64" s="14">
        <v>2018</v>
      </c>
      <c r="J64" s="14" t="s">
        <v>207</v>
      </c>
      <c r="K64" s="13">
        <v>0</v>
      </c>
      <c r="L64" s="14" t="s">
        <v>207</v>
      </c>
      <c r="M64" s="13">
        <v>0</v>
      </c>
      <c r="N64" s="14" t="s">
        <v>207</v>
      </c>
      <c r="O64" s="15">
        <v>0</v>
      </c>
      <c r="P64">
        <f t="shared" si="0"/>
        <v>8</v>
      </c>
    </row>
    <row r="65" spans="1:16" ht="60.75" hidden="1" thickBot="1">
      <c r="A65" s="20" t="s">
        <v>222</v>
      </c>
      <c r="B65" s="8" t="s">
        <v>116</v>
      </c>
      <c r="C65" s="9">
        <v>2</v>
      </c>
      <c r="D65" s="10" t="s">
        <v>204</v>
      </c>
      <c r="E65" s="10" t="s">
        <v>205</v>
      </c>
      <c r="F65" s="9">
        <v>5</v>
      </c>
      <c r="G65" s="9">
        <v>0</v>
      </c>
      <c r="H65" s="9" t="s">
        <v>147</v>
      </c>
      <c r="I65" s="10" t="s">
        <v>147</v>
      </c>
      <c r="J65" s="10" t="s">
        <v>205</v>
      </c>
      <c r="K65" s="9">
        <v>0</v>
      </c>
      <c r="L65" s="10" t="s">
        <v>205</v>
      </c>
      <c r="M65" s="9">
        <v>0</v>
      </c>
      <c r="N65" s="10" t="s">
        <v>205</v>
      </c>
      <c r="O65" s="11">
        <v>0</v>
      </c>
      <c r="P65">
        <f t="shared" si="0"/>
        <v>0</v>
      </c>
    </row>
    <row r="66" spans="1:16" ht="72.75" hidden="1" thickBot="1">
      <c r="A66" s="20" t="s">
        <v>222</v>
      </c>
      <c r="B66" s="12" t="s">
        <v>116</v>
      </c>
      <c r="C66" s="13">
        <v>5</v>
      </c>
      <c r="D66" s="14" t="s">
        <v>211</v>
      </c>
      <c r="E66" s="14" t="s">
        <v>205</v>
      </c>
      <c r="F66" s="13">
        <v>8</v>
      </c>
      <c r="G66" s="13">
        <v>0</v>
      </c>
      <c r="H66" s="13" t="s">
        <v>147</v>
      </c>
      <c r="I66" s="14" t="s">
        <v>147</v>
      </c>
      <c r="J66" s="14" t="s">
        <v>205</v>
      </c>
      <c r="K66" s="13">
        <v>0</v>
      </c>
      <c r="L66" s="14" t="s">
        <v>205</v>
      </c>
      <c r="M66" s="13">
        <v>0</v>
      </c>
      <c r="N66" s="14" t="s">
        <v>205</v>
      </c>
      <c r="O66" s="15">
        <v>0</v>
      </c>
      <c r="P66">
        <f t="shared" si="0"/>
        <v>0</v>
      </c>
    </row>
    <row r="67" spans="1:16" ht="108.75" hidden="1" thickBot="1">
      <c r="A67" s="20" t="s">
        <v>222</v>
      </c>
      <c r="B67" s="8" t="s">
        <v>116</v>
      </c>
      <c r="C67" s="9">
        <v>1</v>
      </c>
      <c r="D67" s="10" t="s">
        <v>208</v>
      </c>
      <c r="E67" s="10" t="s">
        <v>207</v>
      </c>
      <c r="F67" s="9">
        <v>35</v>
      </c>
      <c r="G67" s="9">
        <v>35</v>
      </c>
      <c r="H67" s="9">
        <v>2013</v>
      </c>
      <c r="I67" s="10">
        <v>2023</v>
      </c>
      <c r="J67" s="10" t="s">
        <v>207</v>
      </c>
      <c r="K67" s="9">
        <v>30</v>
      </c>
      <c r="L67" s="10" t="s">
        <v>205</v>
      </c>
      <c r="M67" s="9">
        <v>0</v>
      </c>
      <c r="N67" s="10" t="s">
        <v>207</v>
      </c>
      <c r="O67" s="11">
        <v>25</v>
      </c>
      <c r="P67">
        <f t="shared" si="0"/>
        <v>90</v>
      </c>
    </row>
    <row r="68" spans="1:16" ht="24.75" hidden="1" thickBot="1">
      <c r="A68" s="20" t="s">
        <v>222</v>
      </c>
      <c r="B68" s="12" t="s">
        <v>116</v>
      </c>
      <c r="C68" s="13">
        <v>6</v>
      </c>
      <c r="D68" s="14" t="s">
        <v>206</v>
      </c>
      <c r="E68" s="14" t="s">
        <v>207</v>
      </c>
      <c r="F68" s="13">
        <v>18</v>
      </c>
      <c r="G68" s="13">
        <v>18</v>
      </c>
      <c r="H68" s="13">
        <v>2018</v>
      </c>
      <c r="I68" s="14">
        <v>2018</v>
      </c>
      <c r="J68" s="14" t="s">
        <v>205</v>
      </c>
      <c r="K68" s="13">
        <v>0</v>
      </c>
      <c r="L68" s="14" t="s">
        <v>207</v>
      </c>
      <c r="M68" s="13">
        <v>0</v>
      </c>
      <c r="N68" s="14" t="s">
        <v>207</v>
      </c>
      <c r="O68" s="15">
        <v>25</v>
      </c>
      <c r="P68">
        <f t="shared" si="0"/>
        <v>43</v>
      </c>
    </row>
    <row r="69" spans="1:16" ht="108.75" hidden="1" thickBot="1">
      <c r="A69" s="20" t="s">
        <v>222</v>
      </c>
      <c r="B69" s="8" t="s">
        <v>116</v>
      </c>
      <c r="C69" s="9">
        <v>3</v>
      </c>
      <c r="D69" s="10" t="s">
        <v>210</v>
      </c>
      <c r="E69" s="10" t="s">
        <v>205</v>
      </c>
      <c r="F69" s="9">
        <v>25</v>
      </c>
      <c r="G69" s="9">
        <v>0</v>
      </c>
      <c r="H69" s="9" t="s">
        <v>147</v>
      </c>
      <c r="I69" s="10" t="s">
        <v>147</v>
      </c>
      <c r="J69" s="10" t="s">
        <v>205</v>
      </c>
      <c r="K69" s="9">
        <v>0</v>
      </c>
      <c r="L69" s="10" t="s">
        <v>205</v>
      </c>
      <c r="M69" s="9">
        <v>0</v>
      </c>
      <c r="N69" s="10" t="s">
        <v>207</v>
      </c>
      <c r="O69" s="11">
        <v>0</v>
      </c>
      <c r="P69">
        <f t="shared" si="0"/>
        <v>0</v>
      </c>
    </row>
    <row r="70" spans="1:16" ht="96.75" hidden="1" thickBot="1">
      <c r="A70" s="20" t="s">
        <v>222</v>
      </c>
      <c r="B70" s="12" t="s">
        <v>116</v>
      </c>
      <c r="C70" s="13">
        <v>4</v>
      </c>
      <c r="D70" s="14" t="s">
        <v>209</v>
      </c>
      <c r="E70" s="14" t="s">
        <v>207</v>
      </c>
      <c r="F70" s="13">
        <v>10</v>
      </c>
      <c r="G70" s="13">
        <v>10</v>
      </c>
      <c r="H70" s="13">
        <v>2016</v>
      </c>
      <c r="I70" s="14">
        <v>2020</v>
      </c>
      <c r="J70" s="14" t="s">
        <v>207</v>
      </c>
      <c r="K70" s="13">
        <v>35</v>
      </c>
      <c r="L70" s="14" t="s">
        <v>205</v>
      </c>
      <c r="M70" s="13">
        <v>0</v>
      </c>
      <c r="N70" s="14" t="s">
        <v>207</v>
      </c>
      <c r="O70" s="15">
        <v>25</v>
      </c>
      <c r="P70">
        <f t="shared" ref="P70:P133" si="1">G70+K70+M70+O70</f>
        <v>70</v>
      </c>
    </row>
    <row r="71" spans="1:16" ht="72.75" hidden="1" thickBot="1">
      <c r="A71" s="20" t="s">
        <v>223</v>
      </c>
      <c r="B71" s="8" t="s">
        <v>117</v>
      </c>
      <c r="C71" s="9">
        <v>5</v>
      </c>
      <c r="D71" s="10" t="s">
        <v>211</v>
      </c>
      <c r="E71" s="10" t="s">
        <v>207</v>
      </c>
      <c r="F71" s="9">
        <v>8</v>
      </c>
      <c r="G71" s="9">
        <v>8</v>
      </c>
      <c r="H71" s="9">
        <v>2017</v>
      </c>
      <c r="I71" s="10">
        <v>2021</v>
      </c>
      <c r="J71" s="10" t="s">
        <v>207</v>
      </c>
      <c r="K71" s="9">
        <v>0</v>
      </c>
      <c r="L71" s="10" t="s">
        <v>207</v>
      </c>
      <c r="M71" s="9">
        <v>0</v>
      </c>
      <c r="N71" s="10" t="s">
        <v>207</v>
      </c>
      <c r="O71" s="11">
        <v>0</v>
      </c>
      <c r="P71">
        <f t="shared" si="1"/>
        <v>8</v>
      </c>
    </row>
    <row r="72" spans="1:16" ht="24.75" hidden="1" thickBot="1">
      <c r="A72" s="20" t="s">
        <v>223</v>
      </c>
      <c r="B72" s="12" t="s">
        <v>117</v>
      </c>
      <c r="C72" s="13">
        <v>6</v>
      </c>
      <c r="D72" s="14" t="s">
        <v>206</v>
      </c>
      <c r="E72" s="14" t="s">
        <v>207</v>
      </c>
      <c r="F72" s="13">
        <v>18</v>
      </c>
      <c r="G72" s="13">
        <v>18</v>
      </c>
      <c r="H72" s="13">
        <v>2018</v>
      </c>
      <c r="I72" s="14">
        <v>2018</v>
      </c>
      <c r="J72" s="14" t="s">
        <v>207</v>
      </c>
      <c r="K72" s="13">
        <v>0</v>
      </c>
      <c r="L72" s="14" t="s">
        <v>207</v>
      </c>
      <c r="M72" s="13">
        <v>0</v>
      </c>
      <c r="N72" s="14" t="s">
        <v>207</v>
      </c>
      <c r="O72" s="15">
        <v>25</v>
      </c>
      <c r="P72">
        <f t="shared" si="1"/>
        <v>43</v>
      </c>
    </row>
    <row r="73" spans="1:16" ht="60.75" hidden="1" thickBot="1">
      <c r="A73" s="20" t="s">
        <v>223</v>
      </c>
      <c r="B73" s="8" t="s">
        <v>117</v>
      </c>
      <c r="C73" s="9">
        <v>2</v>
      </c>
      <c r="D73" s="10" t="s">
        <v>204</v>
      </c>
      <c r="E73" s="10" t="s">
        <v>207</v>
      </c>
      <c r="F73" s="9">
        <v>5</v>
      </c>
      <c r="G73" s="9">
        <v>5</v>
      </c>
      <c r="H73" s="9">
        <v>2017</v>
      </c>
      <c r="I73" s="10">
        <v>2026</v>
      </c>
      <c r="J73" s="10" t="s">
        <v>207</v>
      </c>
      <c r="K73" s="9">
        <v>0</v>
      </c>
      <c r="L73" s="10" t="s">
        <v>207</v>
      </c>
      <c r="M73" s="9">
        <v>0</v>
      </c>
      <c r="N73" s="10" t="s">
        <v>207</v>
      </c>
      <c r="O73" s="11">
        <v>0</v>
      </c>
      <c r="P73">
        <f t="shared" si="1"/>
        <v>5</v>
      </c>
    </row>
    <row r="74" spans="1:16" ht="108.75" hidden="1" thickBot="1">
      <c r="A74" s="20" t="s">
        <v>223</v>
      </c>
      <c r="B74" s="12" t="s">
        <v>117</v>
      </c>
      <c r="C74" s="13">
        <v>1</v>
      </c>
      <c r="D74" s="14" t="s">
        <v>208</v>
      </c>
      <c r="E74" s="14" t="s">
        <v>207</v>
      </c>
      <c r="F74" s="13">
        <v>35</v>
      </c>
      <c r="G74" s="13">
        <v>35</v>
      </c>
      <c r="H74" s="13">
        <v>2017</v>
      </c>
      <c r="I74" s="14">
        <v>2026</v>
      </c>
      <c r="J74" s="14" t="s">
        <v>207</v>
      </c>
      <c r="K74" s="13">
        <v>30</v>
      </c>
      <c r="L74" s="14" t="s">
        <v>207</v>
      </c>
      <c r="M74" s="13">
        <v>30</v>
      </c>
      <c r="N74" s="14" t="s">
        <v>207</v>
      </c>
      <c r="O74" s="15">
        <v>25</v>
      </c>
      <c r="P74">
        <f t="shared" si="1"/>
        <v>120</v>
      </c>
    </row>
    <row r="75" spans="1:16" ht="96.75" hidden="1" thickBot="1">
      <c r="A75" s="20" t="s">
        <v>223</v>
      </c>
      <c r="B75" s="8" t="s">
        <v>117</v>
      </c>
      <c r="C75" s="9">
        <v>4</v>
      </c>
      <c r="D75" s="10" t="s">
        <v>209</v>
      </c>
      <c r="E75" s="10" t="s">
        <v>205</v>
      </c>
      <c r="F75" s="9">
        <v>10</v>
      </c>
      <c r="G75" s="9">
        <v>0</v>
      </c>
      <c r="H75" s="9" t="s">
        <v>147</v>
      </c>
      <c r="I75" s="10" t="s">
        <v>147</v>
      </c>
      <c r="J75" s="10" t="s">
        <v>147</v>
      </c>
      <c r="K75" s="9">
        <v>0</v>
      </c>
      <c r="L75" s="10" t="s">
        <v>147</v>
      </c>
      <c r="M75" s="9">
        <v>0</v>
      </c>
      <c r="N75" s="10" t="s">
        <v>147</v>
      </c>
      <c r="O75" s="11">
        <v>0</v>
      </c>
      <c r="P75">
        <f t="shared" si="1"/>
        <v>0</v>
      </c>
    </row>
    <row r="76" spans="1:16" ht="108.75" hidden="1" thickBot="1">
      <c r="A76" s="20" t="s">
        <v>223</v>
      </c>
      <c r="B76" s="12" t="s">
        <v>117</v>
      </c>
      <c r="C76" s="13">
        <v>3</v>
      </c>
      <c r="D76" s="14" t="s">
        <v>210</v>
      </c>
      <c r="E76" s="14" t="s">
        <v>207</v>
      </c>
      <c r="F76" s="13">
        <v>25</v>
      </c>
      <c r="G76" s="13">
        <v>25</v>
      </c>
      <c r="H76" s="13">
        <v>2017</v>
      </c>
      <c r="I76" s="14">
        <v>2021</v>
      </c>
      <c r="J76" s="14" t="s">
        <v>207</v>
      </c>
      <c r="K76" s="13">
        <v>35</v>
      </c>
      <c r="L76" s="14" t="s">
        <v>207</v>
      </c>
      <c r="M76" s="13">
        <v>35</v>
      </c>
      <c r="N76" s="14" t="s">
        <v>207</v>
      </c>
      <c r="O76" s="15">
        <v>25</v>
      </c>
      <c r="P76">
        <f t="shared" si="1"/>
        <v>120</v>
      </c>
    </row>
    <row r="77" spans="1:16" ht="72.75" hidden="1" thickBot="1">
      <c r="A77" s="20" t="s">
        <v>224</v>
      </c>
      <c r="B77" s="8" t="s">
        <v>118</v>
      </c>
      <c r="C77" s="9">
        <v>5</v>
      </c>
      <c r="D77" s="10" t="s">
        <v>211</v>
      </c>
      <c r="E77" s="10" t="s">
        <v>207</v>
      </c>
      <c r="F77" s="9">
        <v>8</v>
      </c>
      <c r="G77" s="9">
        <v>8</v>
      </c>
      <c r="H77" s="9">
        <v>2010</v>
      </c>
      <c r="I77" s="10">
        <v>2015</v>
      </c>
      <c r="J77" s="10" t="s">
        <v>207</v>
      </c>
      <c r="K77" s="9">
        <v>0</v>
      </c>
      <c r="L77" s="10" t="s">
        <v>207</v>
      </c>
      <c r="M77" s="9">
        <v>0</v>
      </c>
      <c r="N77" s="10" t="s">
        <v>207</v>
      </c>
      <c r="O77" s="11">
        <v>0</v>
      </c>
      <c r="P77">
        <f t="shared" si="1"/>
        <v>8</v>
      </c>
    </row>
    <row r="78" spans="1:16" ht="60.75" hidden="1" thickBot="1">
      <c r="A78" s="20" t="s">
        <v>224</v>
      </c>
      <c r="B78" s="12" t="s">
        <v>118</v>
      </c>
      <c r="C78" s="13">
        <v>2</v>
      </c>
      <c r="D78" s="14" t="s">
        <v>204</v>
      </c>
      <c r="E78" s="14" t="s">
        <v>207</v>
      </c>
      <c r="F78" s="13">
        <v>5</v>
      </c>
      <c r="G78" s="13">
        <v>5</v>
      </c>
      <c r="H78" s="13">
        <v>2011</v>
      </c>
      <c r="I78" s="14">
        <v>2017</v>
      </c>
      <c r="J78" s="14" t="s">
        <v>207</v>
      </c>
      <c r="K78" s="13">
        <v>0</v>
      </c>
      <c r="L78" s="14" t="s">
        <v>207</v>
      </c>
      <c r="M78" s="13">
        <v>0</v>
      </c>
      <c r="N78" s="14" t="s">
        <v>207</v>
      </c>
      <c r="O78" s="15">
        <v>0</v>
      </c>
      <c r="P78">
        <f t="shared" si="1"/>
        <v>5</v>
      </c>
    </row>
    <row r="79" spans="1:16" ht="96.75" hidden="1" thickBot="1">
      <c r="A79" s="20" t="s">
        <v>224</v>
      </c>
      <c r="B79" s="8" t="s">
        <v>118</v>
      </c>
      <c r="C79" s="9">
        <v>4</v>
      </c>
      <c r="D79" s="10" t="s">
        <v>209</v>
      </c>
      <c r="E79" s="10" t="s">
        <v>207</v>
      </c>
      <c r="F79" s="9">
        <v>10</v>
      </c>
      <c r="G79" s="9">
        <v>10</v>
      </c>
      <c r="H79" s="9">
        <v>2016</v>
      </c>
      <c r="I79" s="10">
        <v>2020</v>
      </c>
      <c r="J79" s="10" t="s">
        <v>207</v>
      </c>
      <c r="K79" s="9">
        <v>35</v>
      </c>
      <c r="L79" s="10" t="s">
        <v>207</v>
      </c>
      <c r="M79" s="9">
        <v>35</v>
      </c>
      <c r="N79" s="10" t="s">
        <v>205</v>
      </c>
      <c r="O79" s="11">
        <v>0</v>
      </c>
      <c r="P79">
        <f t="shared" si="1"/>
        <v>80</v>
      </c>
    </row>
    <row r="80" spans="1:16" ht="108.75" hidden="1" thickBot="1">
      <c r="A80" s="20" t="s">
        <v>224</v>
      </c>
      <c r="B80" s="12" t="s">
        <v>118</v>
      </c>
      <c r="C80" s="13">
        <v>1</v>
      </c>
      <c r="D80" s="14" t="s">
        <v>208</v>
      </c>
      <c r="E80" s="14" t="s">
        <v>207</v>
      </c>
      <c r="F80" s="13">
        <v>35</v>
      </c>
      <c r="G80" s="13">
        <v>35</v>
      </c>
      <c r="H80" s="13">
        <v>2010</v>
      </c>
      <c r="I80" s="14">
        <v>2020</v>
      </c>
      <c r="J80" s="14" t="s">
        <v>207</v>
      </c>
      <c r="K80" s="13">
        <v>30</v>
      </c>
      <c r="L80" s="14" t="s">
        <v>207</v>
      </c>
      <c r="M80" s="13">
        <v>30</v>
      </c>
      <c r="N80" s="14" t="s">
        <v>207</v>
      </c>
      <c r="O80" s="15">
        <v>25</v>
      </c>
      <c r="P80">
        <f t="shared" si="1"/>
        <v>120</v>
      </c>
    </row>
    <row r="81" spans="1:16" ht="108.75" hidden="1" thickBot="1">
      <c r="A81" s="20" t="s">
        <v>224</v>
      </c>
      <c r="B81" s="8" t="s">
        <v>118</v>
      </c>
      <c r="C81" s="9">
        <v>3</v>
      </c>
      <c r="D81" s="10" t="s">
        <v>210</v>
      </c>
      <c r="E81" s="10" t="s">
        <v>207</v>
      </c>
      <c r="F81" s="9">
        <v>25</v>
      </c>
      <c r="G81" s="9">
        <v>25</v>
      </c>
      <c r="H81" s="9">
        <v>2016</v>
      </c>
      <c r="I81" s="10">
        <v>2020</v>
      </c>
      <c r="J81" s="10" t="s">
        <v>207</v>
      </c>
      <c r="K81" s="9">
        <v>35</v>
      </c>
      <c r="L81" s="10" t="s">
        <v>207</v>
      </c>
      <c r="M81" s="9">
        <v>35</v>
      </c>
      <c r="N81" s="10" t="s">
        <v>205</v>
      </c>
      <c r="O81" s="11">
        <v>0</v>
      </c>
      <c r="P81">
        <f t="shared" si="1"/>
        <v>95</v>
      </c>
    </row>
    <row r="82" spans="1:16" ht="24.75" hidden="1" thickBot="1">
      <c r="A82" s="20" t="s">
        <v>224</v>
      </c>
      <c r="B82" s="12" t="s">
        <v>118</v>
      </c>
      <c r="C82" s="13">
        <v>6</v>
      </c>
      <c r="D82" s="14" t="s">
        <v>206</v>
      </c>
      <c r="E82" s="14" t="s">
        <v>207</v>
      </c>
      <c r="F82" s="13">
        <v>18</v>
      </c>
      <c r="G82" s="13">
        <v>18</v>
      </c>
      <c r="H82" s="13">
        <v>2019</v>
      </c>
      <c r="I82" s="14">
        <v>2019</v>
      </c>
      <c r="J82" s="14" t="s">
        <v>207</v>
      </c>
      <c r="K82" s="13">
        <v>0</v>
      </c>
      <c r="L82" s="14" t="s">
        <v>207</v>
      </c>
      <c r="M82" s="13">
        <v>0</v>
      </c>
      <c r="N82" s="14" t="s">
        <v>207</v>
      </c>
      <c r="O82" s="15">
        <v>25</v>
      </c>
      <c r="P82">
        <f t="shared" si="1"/>
        <v>43</v>
      </c>
    </row>
    <row r="83" spans="1:16" ht="72.75" hidden="1" thickBot="1">
      <c r="A83" s="20" t="s">
        <v>225</v>
      </c>
      <c r="B83" s="8" t="s">
        <v>119</v>
      </c>
      <c r="C83" s="9">
        <v>5</v>
      </c>
      <c r="D83" s="10" t="s">
        <v>211</v>
      </c>
      <c r="E83" s="10" t="s">
        <v>207</v>
      </c>
      <c r="F83" s="9">
        <v>8</v>
      </c>
      <c r="G83" s="9">
        <v>8</v>
      </c>
      <c r="H83" s="9">
        <v>2015</v>
      </c>
      <c r="I83" s="10">
        <v>2020</v>
      </c>
      <c r="J83" s="10" t="s">
        <v>207</v>
      </c>
      <c r="K83" s="9">
        <v>0</v>
      </c>
      <c r="L83" s="10" t="s">
        <v>207</v>
      </c>
      <c r="M83" s="9">
        <v>0</v>
      </c>
      <c r="N83" s="10" t="s">
        <v>207</v>
      </c>
      <c r="O83" s="11">
        <v>0</v>
      </c>
      <c r="P83">
        <f t="shared" si="1"/>
        <v>8</v>
      </c>
    </row>
    <row r="84" spans="1:16" ht="108.75" hidden="1" thickBot="1">
      <c r="A84" s="20" t="s">
        <v>225</v>
      </c>
      <c r="B84" s="12" t="s">
        <v>119</v>
      </c>
      <c r="C84" s="13">
        <v>3</v>
      </c>
      <c r="D84" s="14" t="s">
        <v>210</v>
      </c>
      <c r="E84" s="14" t="s">
        <v>207</v>
      </c>
      <c r="F84" s="13">
        <v>25</v>
      </c>
      <c r="G84" s="13">
        <v>25</v>
      </c>
      <c r="H84" s="13">
        <v>2015</v>
      </c>
      <c r="I84" s="14">
        <v>2020</v>
      </c>
      <c r="J84" s="14" t="s">
        <v>207</v>
      </c>
      <c r="K84" s="13">
        <v>35</v>
      </c>
      <c r="L84" s="14" t="s">
        <v>207</v>
      </c>
      <c r="M84" s="13">
        <v>35</v>
      </c>
      <c r="N84" s="14" t="s">
        <v>207</v>
      </c>
      <c r="O84" s="15">
        <v>25</v>
      </c>
      <c r="P84">
        <f t="shared" si="1"/>
        <v>120</v>
      </c>
    </row>
    <row r="85" spans="1:16" ht="108.75" hidden="1" thickBot="1">
      <c r="A85" s="20" t="s">
        <v>225</v>
      </c>
      <c r="B85" s="8" t="s">
        <v>119</v>
      </c>
      <c r="C85" s="9">
        <v>1</v>
      </c>
      <c r="D85" s="10" t="s">
        <v>208</v>
      </c>
      <c r="E85" s="10" t="s">
        <v>207</v>
      </c>
      <c r="F85" s="9">
        <v>35</v>
      </c>
      <c r="G85" s="9">
        <v>35</v>
      </c>
      <c r="H85" s="9">
        <v>2010</v>
      </c>
      <c r="I85" s="10">
        <v>2020</v>
      </c>
      <c r="J85" s="10" t="s">
        <v>207</v>
      </c>
      <c r="K85" s="9">
        <v>30</v>
      </c>
      <c r="L85" s="10" t="s">
        <v>207</v>
      </c>
      <c r="M85" s="9">
        <v>30</v>
      </c>
      <c r="N85" s="10" t="s">
        <v>207</v>
      </c>
      <c r="O85" s="11">
        <v>25</v>
      </c>
      <c r="P85">
        <f t="shared" si="1"/>
        <v>120</v>
      </c>
    </row>
    <row r="86" spans="1:16" ht="60.75" hidden="1" thickBot="1">
      <c r="A86" s="20" t="s">
        <v>225</v>
      </c>
      <c r="B86" s="12" t="s">
        <v>119</v>
      </c>
      <c r="C86" s="13">
        <v>2</v>
      </c>
      <c r="D86" s="14" t="s">
        <v>204</v>
      </c>
      <c r="E86" s="14" t="s">
        <v>207</v>
      </c>
      <c r="F86" s="13">
        <v>5</v>
      </c>
      <c r="G86" s="13">
        <v>5</v>
      </c>
      <c r="H86" s="13">
        <v>2010</v>
      </c>
      <c r="I86" s="14">
        <v>2020</v>
      </c>
      <c r="J86" s="14" t="s">
        <v>207</v>
      </c>
      <c r="K86" s="13">
        <v>0</v>
      </c>
      <c r="L86" s="14" t="s">
        <v>207</v>
      </c>
      <c r="M86" s="13">
        <v>0</v>
      </c>
      <c r="N86" s="14" t="s">
        <v>207</v>
      </c>
      <c r="O86" s="15">
        <v>0</v>
      </c>
      <c r="P86">
        <f t="shared" si="1"/>
        <v>5</v>
      </c>
    </row>
    <row r="87" spans="1:16" ht="24.75" hidden="1" thickBot="1">
      <c r="A87" s="20" t="s">
        <v>225</v>
      </c>
      <c r="B87" s="8" t="s">
        <v>119</v>
      </c>
      <c r="C87" s="9">
        <v>6</v>
      </c>
      <c r="D87" s="10" t="s">
        <v>206</v>
      </c>
      <c r="E87" s="10" t="s">
        <v>207</v>
      </c>
      <c r="F87" s="9">
        <v>18</v>
      </c>
      <c r="G87" s="9">
        <v>18</v>
      </c>
      <c r="H87" s="9">
        <v>2018</v>
      </c>
      <c r="I87" s="10">
        <v>2019</v>
      </c>
      <c r="J87" s="10" t="s">
        <v>207</v>
      </c>
      <c r="K87" s="9">
        <v>0</v>
      </c>
      <c r="L87" s="10" t="s">
        <v>207</v>
      </c>
      <c r="M87" s="9">
        <v>0</v>
      </c>
      <c r="N87" s="10" t="s">
        <v>207</v>
      </c>
      <c r="O87" s="11">
        <v>25</v>
      </c>
      <c r="P87">
        <f t="shared" si="1"/>
        <v>43</v>
      </c>
    </row>
    <row r="88" spans="1:16" ht="96.75" hidden="1" thickBot="1">
      <c r="A88" s="20" t="s">
        <v>225</v>
      </c>
      <c r="B88" s="12" t="s">
        <v>119</v>
      </c>
      <c r="C88" s="13">
        <v>4</v>
      </c>
      <c r="D88" s="14" t="s">
        <v>209</v>
      </c>
      <c r="E88" s="14" t="s">
        <v>207</v>
      </c>
      <c r="F88" s="13">
        <v>10</v>
      </c>
      <c r="G88" s="13">
        <v>10</v>
      </c>
      <c r="H88" s="13">
        <v>2013</v>
      </c>
      <c r="I88" s="14">
        <v>2018</v>
      </c>
      <c r="J88" s="14" t="s">
        <v>207</v>
      </c>
      <c r="K88" s="13">
        <v>35</v>
      </c>
      <c r="L88" s="14" t="s">
        <v>207</v>
      </c>
      <c r="M88" s="13">
        <v>35</v>
      </c>
      <c r="N88" s="14" t="s">
        <v>207</v>
      </c>
      <c r="O88" s="15">
        <v>25</v>
      </c>
      <c r="P88">
        <f t="shared" si="1"/>
        <v>105</v>
      </c>
    </row>
    <row r="89" spans="1:16" ht="24.75" hidden="1" thickBot="1">
      <c r="A89" s="20" t="s">
        <v>227</v>
      </c>
      <c r="B89" s="8" t="s">
        <v>120</v>
      </c>
      <c r="C89" s="9">
        <v>6</v>
      </c>
      <c r="D89" s="10" t="s">
        <v>206</v>
      </c>
      <c r="E89" s="10" t="s">
        <v>207</v>
      </c>
      <c r="F89" s="9">
        <v>18</v>
      </c>
      <c r="G89" s="9">
        <v>18</v>
      </c>
      <c r="H89" s="9">
        <v>2019</v>
      </c>
      <c r="I89" s="10">
        <v>2019</v>
      </c>
      <c r="J89" s="10" t="s">
        <v>147</v>
      </c>
      <c r="K89" s="9">
        <v>0</v>
      </c>
      <c r="L89" s="10" t="s">
        <v>207</v>
      </c>
      <c r="M89" s="9">
        <v>0</v>
      </c>
      <c r="N89" s="10" t="s">
        <v>207</v>
      </c>
      <c r="O89" s="11">
        <v>25</v>
      </c>
      <c r="P89">
        <f t="shared" si="1"/>
        <v>43</v>
      </c>
    </row>
    <row r="90" spans="1:16" ht="60.75" hidden="1" thickBot="1">
      <c r="A90" s="20" t="s">
        <v>227</v>
      </c>
      <c r="B90" s="12" t="s">
        <v>120</v>
      </c>
      <c r="C90" s="13">
        <v>2</v>
      </c>
      <c r="D90" s="14" t="s">
        <v>204</v>
      </c>
      <c r="E90" s="14" t="s">
        <v>205</v>
      </c>
      <c r="F90" s="13">
        <v>5</v>
      </c>
      <c r="G90" s="13">
        <v>0</v>
      </c>
      <c r="H90" s="13" t="s">
        <v>147</v>
      </c>
      <c r="I90" s="14" t="s">
        <v>147</v>
      </c>
      <c r="J90" s="14" t="s">
        <v>205</v>
      </c>
      <c r="K90" s="13">
        <v>0</v>
      </c>
      <c r="L90" s="14" t="s">
        <v>147</v>
      </c>
      <c r="M90" s="13">
        <v>0</v>
      </c>
      <c r="N90" s="14" t="s">
        <v>205</v>
      </c>
      <c r="O90" s="15">
        <v>0</v>
      </c>
      <c r="P90">
        <f t="shared" si="1"/>
        <v>0</v>
      </c>
    </row>
    <row r="91" spans="1:16" ht="108.75" hidden="1" thickBot="1">
      <c r="A91" s="20" t="s">
        <v>227</v>
      </c>
      <c r="B91" s="8" t="s">
        <v>120</v>
      </c>
      <c r="C91" s="9">
        <v>1</v>
      </c>
      <c r="D91" s="10" t="s">
        <v>208</v>
      </c>
      <c r="E91" s="10" t="s">
        <v>207</v>
      </c>
      <c r="F91" s="9">
        <v>35</v>
      </c>
      <c r="G91" s="9">
        <v>35</v>
      </c>
      <c r="H91" s="9">
        <v>2013</v>
      </c>
      <c r="I91" s="10">
        <v>2023</v>
      </c>
      <c r="J91" s="10" t="s">
        <v>207</v>
      </c>
      <c r="K91" s="9">
        <v>30</v>
      </c>
      <c r="L91" s="10" t="s">
        <v>147</v>
      </c>
      <c r="M91" s="9">
        <v>0</v>
      </c>
      <c r="N91" s="10" t="s">
        <v>207</v>
      </c>
      <c r="O91" s="11">
        <v>25</v>
      </c>
      <c r="P91">
        <f t="shared" si="1"/>
        <v>90</v>
      </c>
    </row>
    <row r="92" spans="1:16" ht="108.75" hidden="1" thickBot="1">
      <c r="A92" s="20" t="s">
        <v>227</v>
      </c>
      <c r="B92" s="12" t="s">
        <v>120</v>
      </c>
      <c r="C92" s="13">
        <v>3</v>
      </c>
      <c r="D92" s="14" t="s">
        <v>210</v>
      </c>
      <c r="E92" s="14" t="s">
        <v>207</v>
      </c>
      <c r="F92" s="13">
        <v>25</v>
      </c>
      <c r="G92" s="13">
        <v>25</v>
      </c>
      <c r="H92" s="13">
        <v>2018</v>
      </c>
      <c r="I92" s="14">
        <v>2023</v>
      </c>
      <c r="J92" s="14" t="s">
        <v>207</v>
      </c>
      <c r="K92" s="13">
        <v>35</v>
      </c>
      <c r="L92" s="14" t="s">
        <v>147</v>
      </c>
      <c r="M92" s="13">
        <v>0</v>
      </c>
      <c r="N92" s="14" t="s">
        <v>207</v>
      </c>
      <c r="O92" s="15">
        <v>25</v>
      </c>
      <c r="P92">
        <f t="shared" si="1"/>
        <v>85</v>
      </c>
    </row>
    <row r="93" spans="1:16" ht="72.75" hidden="1" thickBot="1">
      <c r="A93" s="20" t="s">
        <v>227</v>
      </c>
      <c r="B93" s="8" t="s">
        <v>120</v>
      </c>
      <c r="C93" s="9">
        <v>5</v>
      </c>
      <c r="D93" s="10" t="s">
        <v>211</v>
      </c>
      <c r="E93" s="10" t="s">
        <v>205</v>
      </c>
      <c r="F93" s="9">
        <v>8</v>
      </c>
      <c r="G93" s="9">
        <v>0</v>
      </c>
      <c r="H93" s="9" t="s">
        <v>147</v>
      </c>
      <c r="I93" s="10" t="s">
        <v>147</v>
      </c>
      <c r="J93" s="10" t="s">
        <v>205</v>
      </c>
      <c r="K93" s="9">
        <v>0</v>
      </c>
      <c r="L93" s="10" t="s">
        <v>147</v>
      </c>
      <c r="M93" s="9">
        <v>0</v>
      </c>
      <c r="N93" s="10" t="s">
        <v>205</v>
      </c>
      <c r="O93" s="11">
        <v>0</v>
      </c>
      <c r="P93">
        <f t="shared" si="1"/>
        <v>0</v>
      </c>
    </row>
    <row r="94" spans="1:16" ht="96.75" hidden="1" thickBot="1">
      <c r="A94" s="20" t="s">
        <v>227</v>
      </c>
      <c r="B94" s="12" t="s">
        <v>120</v>
      </c>
      <c r="C94" s="13">
        <v>4</v>
      </c>
      <c r="D94" s="14" t="s">
        <v>209</v>
      </c>
      <c r="E94" s="14" t="s">
        <v>205</v>
      </c>
      <c r="F94" s="13">
        <v>10</v>
      </c>
      <c r="G94" s="13">
        <v>0</v>
      </c>
      <c r="H94" s="13" t="s">
        <v>147</v>
      </c>
      <c r="I94" s="14" t="s">
        <v>147</v>
      </c>
      <c r="J94" s="14" t="s">
        <v>205</v>
      </c>
      <c r="K94" s="13">
        <v>0</v>
      </c>
      <c r="L94" s="14" t="s">
        <v>147</v>
      </c>
      <c r="M94" s="13">
        <v>0</v>
      </c>
      <c r="N94" s="14" t="s">
        <v>205</v>
      </c>
      <c r="O94" s="15">
        <v>0</v>
      </c>
      <c r="P94">
        <f t="shared" si="1"/>
        <v>0</v>
      </c>
    </row>
    <row r="95" spans="1:16" ht="24.75" thickBot="1">
      <c r="A95" s="20" t="s">
        <v>228</v>
      </c>
      <c r="B95" s="8" t="s">
        <v>121</v>
      </c>
      <c r="C95" s="9">
        <v>6</v>
      </c>
      <c r="D95" s="10" t="s">
        <v>206</v>
      </c>
      <c r="E95" s="10" t="s">
        <v>207</v>
      </c>
      <c r="F95" s="9">
        <v>18</v>
      </c>
      <c r="G95" s="9">
        <v>18</v>
      </c>
      <c r="H95" s="9">
        <v>2018</v>
      </c>
      <c r="I95" s="10">
        <v>2018</v>
      </c>
      <c r="J95" s="10" t="s">
        <v>205</v>
      </c>
      <c r="K95" s="9">
        <v>0</v>
      </c>
      <c r="L95" s="10" t="s">
        <v>205</v>
      </c>
      <c r="M95" s="9">
        <v>0</v>
      </c>
      <c r="N95" s="10" t="s">
        <v>207</v>
      </c>
      <c r="O95" s="11">
        <v>25</v>
      </c>
      <c r="P95">
        <f t="shared" si="1"/>
        <v>43</v>
      </c>
    </row>
    <row r="96" spans="1:16" ht="96.75" thickBot="1">
      <c r="A96" s="20" t="s">
        <v>228</v>
      </c>
      <c r="B96" s="12" t="s">
        <v>121</v>
      </c>
      <c r="C96" s="13">
        <v>4</v>
      </c>
      <c r="D96" s="14" t="s">
        <v>209</v>
      </c>
      <c r="E96" s="14" t="s">
        <v>205</v>
      </c>
      <c r="F96" s="13">
        <v>10</v>
      </c>
      <c r="G96" s="13">
        <v>0</v>
      </c>
      <c r="H96" s="13" t="s">
        <v>147</v>
      </c>
      <c r="I96" s="14" t="s">
        <v>147</v>
      </c>
      <c r="J96" s="14" t="s">
        <v>147</v>
      </c>
      <c r="K96" s="13">
        <v>0</v>
      </c>
      <c r="L96" s="14" t="s">
        <v>147</v>
      </c>
      <c r="M96" s="13">
        <v>0</v>
      </c>
      <c r="N96" s="14" t="s">
        <v>147</v>
      </c>
      <c r="O96" s="15">
        <v>0</v>
      </c>
      <c r="P96">
        <f t="shared" si="1"/>
        <v>0</v>
      </c>
    </row>
    <row r="97" spans="1:16" ht="108.75" thickBot="1">
      <c r="A97" s="20" t="s">
        <v>228</v>
      </c>
      <c r="B97" s="8" t="s">
        <v>121</v>
      </c>
      <c r="C97" s="9">
        <v>1</v>
      </c>
      <c r="D97" s="10" t="s">
        <v>208</v>
      </c>
      <c r="E97" s="10" t="s">
        <v>205</v>
      </c>
      <c r="F97" s="9">
        <v>35</v>
      </c>
      <c r="G97" s="9">
        <v>0</v>
      </c>
      <c r="H97" s="9" t="s">
        <v>147</v>
      </c>
      <c r="I97" s="10" t="s">
        <v>147</v>
      </c>
      <c r="J97" s="10" t="s">
        <v>147</v>
      </c>
      <c r="K97" s="9">
        <v>0</v>
      </c>
      <c r="L97" s="10" t="s">
        <v>147</v>
      </c>
      <c r="M97" s="9">
        <v>0</v>
      </c>
      <c r="N97" s="10" t="s">
        <v>147</v>
      </c>
      <c r="O97" s="11">
        <v>0</v>
      </c>
      <c r="P97">
        <f t="shared" si="1"/>
        <v>0</v>
      </c>
    </row>
    <row r="98" spans="1:16" ht="72.75" thickBot="1">
      <c r="A98" s="20" t="s">
        <v>228</v>
      </c>
      <c r="B98" s="12" t="s">
        <v>121</v>
      </c>
      <c r="C98" s="13">
        <v>5</v>
      </c>
      <c r="D98" s="14" t="s">
        <v>211</v>
      </c>
      <c r="E98" s="14" t="s">
        <v>205</v>
      </c>
      <c r="F98" s="13">
        <v>8</v>
      </c>
      <c r="G98" s="13">
        <v>0</v>
      </c>
      <c r="H98" s="13" t="s">
        <v>147</v>
      </c>
      <c r="I98" s="14" t="s">
        <v>147</v>
      </c>
      <c r="J98" s="14" t="s">
        <v>147</v>
      </c>
      <c r="K98" s="13">
        <v>0</v>
      </c>
      <c r="L98" s="14" t="s">
        <v>147</v>
      </c>
      <c r="M98" s="13">
        <v>0</v>
      </c>
      <c r="N98" s="14" t="s">
        <v>147</v>
      </c>
      <c r="O98" s="15">
        <v>0</v>
      </c>
      <c r="P98">
        <f t="shared" si="1"/>
        <v>0</v>
      </c>
    </row>
    <row r="99" spans="1:16" ht="60.75" thickBot="1">
      <c r="A99" s="20" t="s">
        <v>228</v>
      </c>
      <c r="B99" s="8" t="s">
        <v>121</v>
      </c>
      <c r="C99" s="9">
        <v>2</v>
      </c>
      <c r="D99" s="10" t="s">
        <v>204</v>
      </c>
      <c r="E99" s="10" t="s">
        <v>205</v>
      </c>
      <c r="F99" s="9">
        <v>5</v>
      </c>
      <c r="G99" s="9">
        <v>0</v>
      </c>
      <c r="H99" s="9" t="s">
        <v>147</v>
      </c>
      <c r="I99" s="10" t="s">
        <v>147</v>
      </c>
      <c r="J99" s="10" t="s">
        <v>147</v>
      </c>
      <c r="K99" s="9">
        <v>0</v>
      </c>
      <c r="L99" s="10" t="s">
        <v>147</v>
      </c>
      <c r="M99" s="9">
        <v>0</v>
      </c>
      <c r="N99" s="10" t="s">
        <v>147</v>
      </c>
      <c r="O99" s="11">
        <v>0</v>
      </c>
      <c r="P99">
        <f t="shared" si="1"/>
        <v>0</v>
      </c>
    </row>
    <row r="100" spans="1:16" ht="108">
      <c r="A100" s="20" t="s">
        <v>228</v>
      </c>
      <c r="B100" s="12" t="s">
        <v>121</v>
      </c>
      <c r="C100" s="13">
        <v>3</v>
      </c>
      <c r="D100" s="14" t="s">
        <v>210</v>
      </c>
      <c r="E100" s="14" t="s">
        <v>205</v>
      </c>
      <c r="F100" s="13">
        <v>25</v>
      </c>
      <c r="G100" s="13">
        <v>0</v>
      </c>
      <c r="H100" s="13" t="s">
        <v>147</v>
      </c>
      <c r="I100" s="14" t="s">
        <v>147</v>
      </c>
      <c r="J100" s="14" t="s">
        <v>147</v>
      </c>
      <c r="K100" s="13">
        <v>0</v>
      </c>
      <c r="L100" s="14" t="s">
        <v>147</v>
      </c>
      <c r="M100" s="13">
        <v>0</v>
      </c>
      <c r="N100" s="14" t="s">
        <v>147</v>
      </c>
      <c r="O100" s="15">
        <v>0</v>
      </c>
      <c r="P100">
        <f t="shared" si="1"/>
        <v>0</v>
      </c>
    </row>
    <row r="101" spans="1:16" ht="96" hidden="1">
      <c r="A101" s="20" t="s">
        <v>229</v>
      </c>
      <c r="B101" s="8" t="s">
        <v>122</v>
      </c>
      <c r="C101" s="9">
        <v>4</v>
      </c>
      <c r="D101" s="10" t="s">
        <v>209</v>
      </c>
      <c r="E101" s="10" t="s">
        <v>207</v>
      </c>
      <c r="F101" s="9">
        <v>10</v>
      </c>
      <c r="G101" s="9">
        <v>10</v>
      </c>
      <c r="H101" s="9">
        <v>2014</v>
      </c>
      <c r="I101" s="10">
        <v>2018</v>
      </c>
      <c r="J101" s="10" t="s">
        <v>207</v>
      </c>
      <c r="K101" s="9">
        <v>35</v>
      </c>
      <c r="L101" s="10" t="s">
        <v>207</v>
      </c>
      <c r="M101" s="9">
        <v>35</v>
      </c>
      <c r="N101" s="10" t="s">
        <v>207</v>
      </c>
      <c r="O101" s="11">
        <v>25</v>
      </c>
      <c r="P101">
        <f t="shared" si="1"/>
        <v>105</v>
      </c>
    </row>
    <row r="102" spans="1:16" ht="108" hidden="1">
      <c r="A102" s="20" t="s">
        <v>229</v>
      </c>
      <c r="B102" s="12" t="s">
        <v>122</v>
      </c>
      <c r="C102" s="13">
        <v>1</v>
      </c>
      <c r="D102" s="14" t="s">
        <v>208</v>
      </c>
      <c r="E102" s="14" t="s">
        <v>207</v>
      </c>
      <c r="F102" s="13">
        <v>35</v>
      </c>
      <c r="G102" s="13">
        <v>35</v>
      </c>
      <c r="H102" s="13">
        <v>2013</v>
      </c>
      <c r="I102" s="14">
        <v>2023</v>
      </c>
      <c r="J102" s="14" t="s">
        <v>207</v>
      </c>
      <c r="K102" s="13">
        <v>30</v>
      </c>
      <c r="L102" s="14" t="s">
        <v>207</v>
      </c>
      <c r="M102" s="13">
        <v>30</v>
      </c>
      <c r="N102" s="14" t="s">
        <v>207</v>
      </c>
      <c r="O102" s="15">
        <v>25</v>
      </c>
      <c r="P102">
        <f t="shared" si="1"/>
        <v>120</v>
      </c>
    </row>
    <row r="103" spans="1:16" ht="60" hidden="1">
      <c r="A103" s="20" t="s">
        <v>229</v>
      </c>
      <c r="B103" s="8" t="s">
        <v>122</v>
      </c>
      <c r="C103" s="9">
        <v>2</v>
      </c>
      <c r="D103" s="10" t="s">
        <v>204</v>
      </c>
      <c r="E103" s="10" t="s">
        <v>207</v>
      </c>
      <c r="F103" s="9">
        <v>5</v>
      </c>
      <c r="G103" s="9">
        <v>5</v>
      </c>
      <c r="H103" s="9">
        <v>2013</v>
      </c>
      <c r="I103" s="10">
        <v>2018</v>
      </c>
      <c r="J103" s="10" t="s">
        <v>207</v>
      </c>
      <c r="K103" s="9">
        <v>0</v>
      </c>
      <c r="L103" s="10" t="s">
        <v>207</v>
      </c>
      <c r="M103" s="9">
        <v>0</v>
      </c>
      <c r="N103" s="10" t="s">
        <v>207</v>
      </c>
      <c r="O103" s="11">
        <v>0</v>
      </c>
      <c r="P103">
        <f t="shared" si="1"/>
        <v>5</v>
      </c>
    </row>
    <row r="104" spans="1:16" ht="108" hidden="1">
      <c r="A104" s="20" t="s">
        <v>229</v>
      </c>
      <c r="B104" s="12" t="s">
        <v>122</v>
      </c>
      <c r="C104" s="13">
        <v>3</v>
      </c>
      <c r="D104" s="14" t="s">
        <v>210</v>
      </c>
      <c r="E104" s="14" t="s">
        <v>207</v>
      </c>
      <c r="F104" s="13">
        <v>25</v>
      </c>
      <c r="G104" s="13">
        <v>25</v>
      </c>
      <c r="H104" s="13">
        <v>2018</v>
      </c>
      <c r="I104" s="14">
        <v>2022</v>
      </c>
      <c r="J104" s="14" t="s">
        <v>207</v>
      </c>
      <c r="K104" s="13">
        <v>35</v>
      </c>
      <c r="L104" s="14" t="s">
        <v>207</v>
      </c>
      <c r="M104" s="13">
        <v>35</v>
      </c>
      <c r="N104" s="14" t="s">
        <v>207</v>
      </c>
      <c r="O104" s="15">
        <v>25</v>
      </c>
      <c r="P104">
        <f t="shared" si="1"/>
        <v>120</v>
      </c>
    </row>
    <row r="105" spans="1:16" ht="24" hidden="1">
      <c r="A105" s="20" t="s">
        <v>229</v>
      </c>
      <c r="B105" s="8" t="s">
        <v>122</v>
      </c>
      <c r="C105" s="9">
        <v>6</v>
      </c>
      <c r="D105" s="10" t="s">
        <v>206</v>
      </c>
      <c r="E105" s="10" t="s">
        <v>207</v>
      </c>
      <c r="F105" s="9">
        <v>18</v>
      </c>
      <c r="G105" s="9">
        <v>18</v>
      </c>
      <c r="H105" s="9">
        <v>2018</v>
      </c>
      <c r="I105" s="10">
        <v>2018</v>
      </c>
      <c r="J105" s="10" t="s">
        <v>207</v>
      </c>
      <c r="K105" s="9">
        <v>0</v>
      </c>
      <c r="L105" s="10" t="s">
        <v>207</v>
      </c>
      <c r="M105" s="9">
        <v>0</v>
      </c>
      <c r="N105" s="10" t="s">
        <v>207</v>
      </c>
      <c r="O105" s="11">
        <v>25</v>
      </c>
      <c r="P105">
        <f t="shared" si="1"/>
        <v>43</v>
      </c>
    </row>
    <row r="106" spans="1:16" ht="72" hidden="1">
      <c r="A106" s="20" t="s">
        <v>229</v>
      </c>
      <c r="B106" s="12" t="s">
        <v>122</v>
      </c>
      <c r="C106" s="13">
        <v>5</v>
      </c>
      <c r="D106" s="14" t="s">
        <v>211</v>
      </c>
      <c r="E106" s="14" t="s">
        <v>207</v>
      </c>
      <c r="F106" s="13">
        <v>8</v>
      </c>
      <c r="G106" s="13">
        <v>8</v>
      </c>
      <c r="H106" s="13">
        <v>2014</v>
      </c>
      <c r="I106" s="14">
        <v>2018</v>
      </c>
      <c r="J106" s="14" t="s">
        <v>207</v>
      </c>
      <c r="K106" s="13">
        <v>0</v>
      </c>
      <c r="L106" s="14" t="s">
        <v>207</v>
      </c>
      <c r="M106" s="13">
        <v>0</v>
      </c>
      <c r="N106" s="14" t="s">
        <v>207</v>
      </c>
      <c r="O106" s="15">
        <v>0</v>
      </c>
      <c r="P106">
        <f t="shared" si="1"/>
        <v>8</v>
      </c>
    </row>
    <row r="107" spans="1:16" ht="24" hidden="1">
      <c r="A107" s="20" t="s">
        <v>230</v>
      </c>
      <c r="B107" s="8" t="s">
        <v>123</v>
      </c>
      <c r="C107" s="9">
        <v>6</v>
      </c>
      <c r="D107" s="10" t="s">
        <v>206</v>
      </c>
      <c r="E107" s="10" t="s">
        <v>207</v>
      </c>
      <c r="F107" s="9">
        <v>18</v>
      </c>
      <c r="G107" s="9">
        <v>18</v>
      </c>
      <c r="H107" s="9">
        <v>2018</v>
      </c>
      <c r="I107" s="10">
        <v>2018</v>
      </c>
      <c r="J107" s="10" t="s">
        <v>205</v>
      </c>
      <c r="K107" s="9">
        <v>0</v>
      </c>
      <c r="L107" s="10" t="s">
        <v>207</v>
      </c>
      <c r="M107" s="9">
        <v>0</v>
      </c>
      <c r="N107" s="10" t="s">
        <v>207</v>
      </c>
      <c r="O107" s="11">
        <v>25</v>
      </c>
      <c r="P107">
        <f t="shared" si="1"/>
        <v>43</v>
      </c>
    </row>
    <row r="108" spans="1:16" ht="108" hidden="1">
      <c r="A108" s="20" t="s">
        <v>230</v>
      </c>
      <c r="B108" s="12" t="s">
        <v>123</v>
      </c>
      <c r="C108" s="13">
        <v>3</v>
      </c>
      <c r="D108" s="14" t="s">
        <v>210</v>
      </c>
      <c r="E108" s="14" t="s">
        <v>207</v>
      </c>
      <c r="F108" s="13">
        <v>25</v>
      </c>
      <c r="G108" s="13">
        <v>25</v>
      </c>
      <c r="H108" s="13">
        <v>2015</v>
      </c>
      <c r="I108" s="14">
        <v>2020</v>
      </c>
      <c r="J108" s="14" t="s">
        <v>207</v>
      </c>
      <c r="K108" s="13">
        <v>35</v>
      </c>
      <c r="L108" s="14" t="s">
        <v>207</v>
      </c>
      <c r="M108" s="13">
        <v>35</v>
      </c>
      <c r="N108" s="14" t="s">
        <v>207</v>
      </c>
      <c r="O108" s="15">
        <v>25</v>
      </c>
      <c r="P108">
        <f t="shared" si="1"/>
        <v>120</v>
      </c>
    </row>
    <row r="109" spans="1:16" ht="72" hidden="1">
      <c r="A109" s="20" t="s">
        <v>230</v>
      </c>
      <c r="B109" s="8" t="s">
        <v>123</v>
      </c>
      <c r="C109" s="9">
        <v>5</v>
      </c>
      <c r="D109" s="10" t="s">
        <v>211</v>
      </c>
      <c r="E109" s="10" t="s">
        <v>207</v>
      </c>
      <c r="F109" s="9">
        <v>8</v>
      </c>
      <c r="G109" s="9">
        <v>8</v>
      </c>
      <c r="H109" s="9">
        <v>2015</v>
      </c>
      <c r="I109" s="10">
        <v>2020</v>
      </c>
      <c r="J109" s="10" t="s">
        <v>207</v>
      </c>
      <c r="K109" s="9">
        <v>0</v>
      </c>
      <c r="L109" s="10" t="s">
        <v>207</v>
      </c>
      <c r="M109" s="9">
        <v>0</v>
      </c>
      <c r="N109" s="10" t="s">
        <v>207</v>
      </c>
      <c r="O109" s="11">
        <v>0</v>
      </c>
      <c r="P109">
        <f t="shared" si="1"/>
        <v>8</v>
      </c>
    </row>
    <row r="110" spans="1:16" ht="108" hidden="1">
      <c r="A110" s="20" t="s">
        <v>230</v>
      </c>
      <c r="B110" s="12" t="s">
        <v>123</v>
      </c>
      <c r="C110" s="13">
        <v>1</v>
      </c>
      <c r="D110" s="14" t="s">
        <v>208</v>
      </c>
      <c r="E110" s="14" t="s">
        <v>207</v>
      </c>
      <c r="F110" s="13">
        <v>35</v>
      </c>
      <c r="G110" s="13">
        <v>35</v>
      </c>
      <c r="H110" s="13">
        <v>2015</v>
      </c>
      <c r="I110" s="14">
        <v>2025</v>
      </c>
      <c r="J110" s="14" t="s">
        <v>205</v>
      </c>
      <c r="K110" s="13">
        <v>0</v>
      </c>
      <c r="L110" s="14" t="s">
        <v>207</v>
      </c>
      <c r="M110" s="13">
        <v>30</v>
      </c>
      <c r="N110" s="14" t="s">
        <v>207</v>
      </c>
      <c r="O110" s="15">
        <v>25</v>
      </c>
      <c r="P110">
        <f t="shared" si="1"/>
        <v>90</v>
      </c>
    </row>
    <row r="111" spans="1:16" ht="96" hidden="1">
      <c r="A111" s="20" t="s">
        <v>230</v>
      </c>
      <c r="B111" s="8" t="s">
        <v>123</v>
      </c>
      <c r="C111" s="9">
        <v>4</v>
      </c>
      <c r="D111" s="10" t="s">
        <v>209</v>
      </c>
      <c r="E111" s="10" t="s">
        <v>207</v>
      </c>
      <c r="F111" s="9">
        <v>10</v>
      </c>
      <c r="G111" s="9">
        <v>10</v>
      </c>
      <c r="H111" s="9">
        <v>2017</v>
      </c>
      <c r="I111" s="10">
        <v>2021</v>
      </c>
      <c r="J111" s="10" t="s">
        <v>207</v>
      </c>
      <c r="K111" s="9">
        <v>35</v>
      </c>
      <c r="L111" s="10" t="s">
        <v>207</v>
      </c>
      <c r="M111" s="9">
        <v>35</v>
      </c>
      <c r="N111" s="10" t="s">
        <v>207</v>
      </c>
      <c r="O111" s="11">
        <v>25</v>
      </c>
      <c r="P111">
        <f t="shared" si="1"/>
        <v>105</v>
      </c>
    </row>
    <row r="112" spans="1:16" ht="60" hidden="1">
      <c r="A112" s="20" t="s">
        <v>230</v>
      </c>
      <c r="B112" s="12" t="s">
        <v>123</v>
      </c>
      <c r="C112" s="13">
        <v>2</v>
      </c>
      <c r="D112" s="14" t="s">
        <v>204</v>
      </c>
      <c r="E112" s="14" t="s">
        <v>207</v>
      </c>
      <c r="F112" s="13">
        <v>5</v>
      </c>
      <c r="G112" s="13">
        <v>5</v>
      </c>
      <c r="H112" s="13">
        <v>2015</v>
      </c>
      <c r="I112" s="14">
        <v>2025</v>
      </c>
      <c r="J112" s="14" t="s">
        <v>205</v>
      </c>
      <c r="K112" s="13">
        <v>0</v>
      </c>
      <c r="L112" s="14" t="s">
        <v>207</v>
      </c>
      <c r="M112" s="13">
        <v>0</v>
      </c>
      <c r="N112" s="14" t="s">
        <v>207</v>
      </c>
      <c r="O112" s="15">
        <v>0</v>
      </c>
      <c r="P112">
        <f t="shared" si="1"/>
        <v>5</v>
      </c>
    </row>
    <row r="113" spans="1:16" ht="72" hidden="1">
      <c r="A113" s="20" t="s">
        <v>231</v>
      </c>
      <c r="B113" s="8" t="s">
        <v>124</v>
      </c>
      <c r="C113" s="9">
        <v>5</v>
      </c>
      <c r="D113" s="10" t="s">
        <v>211</v>
      </c>
      <c r="E113" s="10" t="s">
        <v>205</v>
      </c>
      <c r="F113" s="9">
        <v>8</v>
      </c>
      <c r="G113" s="9">
        <v>0</v>
      </c>
      <c r="H113" s="9" t="s">
        <v>147</v>
      </c>
      <c r="I113" s="10" t="s">
        <v>147</v>
      </c>
      <c r="J113" s="10" t="s">
        <v>205</v>
      </c>
      <c r="K113" s="9">
        <v>0</v>
      </c>
      <c r="L113" s="10" t="s">
        <v>205</v>
      </c>
      <c r="M113" s="9">
        <v>0</v>
      </c>
      <c r="N113" s="10" t="s">
        <v>205</v>
      </c>
      <c r="O113" s="11">
        <v>0</v>
      </c>
      <c r="P113">
        <f t="shared" si="1"/>
        <v>0</v>
      </c>
    </row>
    <row r="114" spans="1:16" ht="96" hidden="1">
      <c r="A114" s="20" t="s">
        <v>231</v>
      </c>
      <c r="B114" s="12" t="s">
        <v>124</v>
      </c>
      <c r="C114" s="13">
        <v>4</v>
      </c>
      <c r="D114" s="14" t="s">
        <v>209</v>
      </c>
      <c r="E114" s="14" t="s">
        <v>207</v>
      </c>
      <c r="F114" s="13">
        <v>10</v>
      </c>
      <c r="G114" s="13">
        <v>10</v>
      </c>
      <c r="H114" s="13">
        <v>2016</v>
      </c>
      <c r="I114" s="14">
        <v>2021</v>
      </c>
      <c r="J114" s="14" t="s">
        <v>207</v>
      </c>
      <c r="K114" s="13">
        <v>35</v>
      </c>
      <c r="L114" s="14" t="s">
        <v>205</v>
      </c>
      <c r="M114" s="13">
        <v>0</v>
      </c>
      <c r="N114" s="14" t="s">
        <v>207</v>
      </c>
      <c r="O114" s="15">
        <v>25</v>
      </c>
      <c r="P114">
        <f t="shared" si="1"/>
        <v>70</v>
      </c>
    </row>
    <row r="115" spans="1:16" ht="24" hidden="1">
      <c r="A115" s="20" t="s">
        <v>231</v>
      </c>
      <c r="B115" s="8" t="s">
        <v>124</v>
      </c>
      <c r="C115" s="9">
        <v>6</v>
      </c>
      <c r="D115" s="10" t="s">
        <v>206</v>
      </c>
      <c r="E115" s="10" t="s">
        <v>207</v>
      </c>
      <c r="F115" s="9">
        <v>18</v>
      </c>
      <c r="G115" s="9">
        <v>18</v>
      </c>
      <c r="H115" s="9">
        <v>2018</v>
      </c>
      <c r="I115" s="10">
        <v>2018</v>
      </c>
      <c r="J115" s="10" t="s">
        <v>205</v>
      </c>
      <c r="K115" s="9">
        <v>0</v>
      </c>
      <c r="L115" s="10" t="s">
        <v>205</v>
      </c>
      <c r="M115" s="9">
        <v>0</v>
      </c>
      <c r="N115" s="10" t="s">
        <v>205</v>
      </c>
      <c r="O115" s="11">
        <v>0</v>
      </c>
      <c r="P115">
        <f t="shared" si="1"/>
        <v>18</v>
      </c>
    </row>
    <row r="116" spans="1:16" ht="60" hidden="1">
      <c r="A116" s="20" t="s">
        <v>231</v>
      </c>
      <c r="B116" s="12" t="s">
        <v>124</v>
      </c>
      <c r="C116" s="13">
        <v>2</v>
      </c>
      <c r="D116" s="14" t="s">
        <v>204</v>
      </c>
      <c r="E116" s="14" t="s">
        <v>205</v>
      </c>
      <c r="F116" s="13">
        <v>5</v>
      </c>
      <c r="G116" s="13">
        <v>0</v>
      </c>
      <c r="H116" s="13" t="s">
        <v>147</v>
      </c>
      <c r="I116" s="14" t="s">
        <v>147</v>
      </c>
      <c r="J116" s="14" t="s">
        <v>205</v>
      </c>
      <c r="K116" s="13">
        <v>0</v>
      </c>
      <c r="L116" s="14" t="s">
        <v>205</v>
      </c>
      <c r="M116" s="13">
        <v>0</v>
      </c>
      <c r="N116" s="14" t="s">
        <v>205</v>
      </c>
      <c r="O116" s="15">
        <v>0</v>
      </c>
      <c r="P116">
        <f t="shared" si="1"/>
        <v>0</v>
      </c>
    </row>
    <row r="117" spans="1:16" ht="108" hidden="1">
      <c r="A117" s="20" t="s">
        <v>231</v>
      </c>
      <c r="B117" s="8" t="s">
        <v>124</v>
      </c>
      <c r="C117" s="9">
        <v>1</v>
      </c>
      <c r="D117" s="10" t="s">
        <v>208</v>
      </c>
      <c r="E117" s="10" t="s">
        <v>207</v>
      </c>
      <c r="F117" s="9">
        <v>35</v>
      </c>
      <c r="G117" s="9">
        <v>35</v>
      </c>
      <c r="H117" s="9">
        <v>2010</v>
      </c>
      <c r="I117" s="10">
        <v>2021</v>
      </c>
      <c r="J117" s="10" t="s">
        <v>205</v>
      </c>
      <c r="K117" s="9">
        <v>0</v>
      </c>
      <c r="L117" s="10" t="s">
        <v>205</v>
      </c>
      <c r="M117" s="9">
        <v>0</v>
      </c>
      <c r="N117" s="10" t="s">
        <v>207</v>
      </c>
      <c r="O117" s="11">
        <v>25</v>
      </c>
      <c r="P117">
        <f t="shared" si="1"/>
        <v>60</v>
      </c>
    </row>
    <row r="118" spans="1:16" ht="108" hidden="1">
      <c r="A118" s="20" t="s">
        <v>231</v>
      </c>
      <c r="B118" s="12" t="s">
        <v>124</v>
      </c>
      <c r="C118" s="13">
        <v>3</v>
      </c>
      <c r="D118" s="14" t="s">
        <v>210</v>
      </c>
      <c r="E118" s="14" t="s">
        <v>205</v>
      </c>
      <c r="F118" s="13">
        <v>25</v>
      </c>
      <c r="G118" s="13">
        <v>0</v>
      </c>
      <c r="H118" s="13" t="s">
        <v>147</v>
      </c>
      <c r="I118" s="14" t="s">
        <v>147</v>
      </c>
      <c r="J118" s="14" t="s">
        <v>205</v>
      </c>
      <c r="K118" s="13">
        <v>0</v>
      </c>
      <c r="L118" s="14" t="s">
        <v>205</v>
      </c>
      <c r="M118" s="13">
        <v>0</v>
      </c>
      <c r="N118" s="14" t="s">
        <v>205</v>
      </c>
      <c r="O118" s="15">
        <v>0</v>
      </c>
      <c r="P118">
        <f t="shared" si="1"/>
        <v>0</v>
      </c>
    </row>
    <row r="119" spans="1:16" ht="108" hidden="1">
      <c r="A119" s="20" t="s">
        <v>232</v>
      </c>
      <c r="B119" s="8" t="s">
        <v>125</v>
      </c>
      <c r="C119" s="9">
        <v>1</v>
      </c>
      <c r="D119" s="10" t="s">
        <v>208</v>
      </c>
      <c r="E119" s="10" t="s">
        <v>207</v>
      </c>
      <c r="F119" s="9">
        <v>35</v>
      </c>
      <c r="G119" s="9">
        <v>35</v>
      </c>
      <c r="H119" s="9">
        <v>2016</v>
      </c>
      <c r="I119" s="10">
        <v>2026</v>
      </c>
      <c r="J119" s="10" t="s">
        <v>207</v>
      </c>
      <c r="K119" s="9">
        <v>30</v>
      </c>
      <c r="L119" s="10" t="s">
        <v>207</v>
      </c>
      <c r="M119" s="9">
        <v>30</v>
      </c>
      <c r="N119" s="10" t="s">
        <v>207</v>
      </c>
      <c r="O119" s="11">
        <v>25</v>
      </c>
      <c r="P119">
        <f t="shared" si="1"/>
        <v>120</v>
      </c>
    </row>
    <row r="120" spans="1:16" ht="24" hidden="1">
      <c r="A120" s="20" t="s">
        <v>232</v>
      </c>
      <c r="B120" s="12" t="s">
        <v>125</v>
      </c>
      <c r="C120" s="13">
        <v>6</v>
      </c>
      <c r="D120" s="14" t="s">
        <v>206</v>
      </c>
      <c r="E120" s="14" t="s">
        <v>207</v>
      </c>
      <c r="F120" s="13">
        <v>18</v>
      </c>
      <c r="G120" s="13">
        <v>18</v>
      </c>
      <c r="H120" s="13">
        <v>2018</v>
      </c>
      <c r="I120" s="14">
        <v>2018</v>
      </c>
      <c r="J120" s="14" t="s">
        <v>207</v>
      </c>
      <c r="K120" s="13">
        <v>0</v>
      </c>
      <c r="L120" s="14" t="s">
        <v>207</v>
      </c>
      <c r="M120" s="13">
        <v>0</v>
      </c>
      <c r="N120" s="14" t="s">
        <v>207</v>
      </c>
      <c r="O120" s="15">
        <v>25</v>
      </c>
      <c r="P120">
        <f t="shared" si="1"/>
        <v>43</v>
      </c>
    </row>
    <row r="121" spans="1:16" ht="72" hidden="1">
      <c r="A121" s="20" t="s">
        <v>232</v>
      </c>
      <c r="B121" s="8" t="s">
        <v>125</v>
      </c>
      <c r="C121" s="9">
        <v>5</v>
      </c>
      <c r="D121" s="10" t="s">
        <v>211</v>
      </c>
      <c r="E121" s="10" t="s">
        <v>207</v>
      </c>
      <c r="F121" s="9">
        <v>8</v>
      </c>
      <c r="G121" s="9">
        <v>8</v>
      </c>
      <c r="H121" s="9">
        <v>2018</v>
      </c>
      <c r="I121" s="10">
        <v>2018</v>
      </c>
      <c r="J121" s="10" t="s">
        <v>207</v>
      </c>
      <c r="K121" s="9">
        <v>0</v>
      </c>
      <c r="L121" s="10" t="s">
        <v>207</v>
      </c>
      <c r="M121" s="9">
        <v>0</v>
      </c>
      <c r="N121" s="10" t="s">
        <v>207</v>
      </c>
      <c r="O121" s="11">
        <v>0</v>
      </c>
      <c r="P121">
        <f t="shared" si="1"/>
        <v>8</v>
      </c>
    </row>
    <row r="122" spans="1:16" ht="96" hidden="1">
      <c r="A122" s="20" t="s">
        <v>232</v>
      </c>
      <c r="B122" s="12" t="s">
        <v>125</v>
      </c>
      <c r="C122" s="13">
        <v>4</v>
      </c>
      <c r="D122" s="14" t="s">
        <v>209</v>
      </c>
      <c r="E122" s="14" t="s">
        <v>207</v>
      </c>
      <c r="F122" s="13">
        <v>10</v>
      </c>
      <c r="G122" s="13">
        <v>10</v>
      </c>
      <c r="H122" s="13">
        <v>2016</v>
      </c>
      <c r="I122" s="14">
        <v>2021</v>
      </c>
      <c r="J122" s="14" t="s">
        <v>207</v>
      </c>
      <c r="K122" s="13">
        <v>35</v>
      </c>
      <c r="L122" s="14" t="s">
        <v>207</v>
      </c>
      <c r="M122" s="13">
        <v>35</v>
      </c>
      <c r="N122" s="14" t="s">
        <v>207</v>
      </c>
      <c r="O122" s="15">
        <v>25</v>
      </c>
      <c r="P122">
        <f t="shared" si="1"/>
        <v>105</v>
      </c>
    </row>
    <row r="123" spans="1:16" ht="108" hidden="1">
      <c r="A123" s="20" t="s">
        <v>232</v>
      </c>
      <c r="B123" s="8" t="s">
        <v>125</v>
      </c>
      <c r="C123" s="9">
        <v>3</v>
      </c>
      <c r="D123" s="10" t="s">
        <v>210</v>
      </c>
      <c r="E123" s="10" t="s">
        <v>207</v>
      </c>
      <c r="F123" s="9">
        <v>25</v>
      </c>
      <c r="G123" s="9">
        <v>25</v>
      </c>
      <c r="H123" s="9">
        <v>2016</v>
      </c>
      <c r="I123" s="10">
        <v>2021</v>
      </c>
      <c r="J123" s="10" t="s">
        <v>207</v>
      </c>
      <c r="K123" s="9">
        <v>35</v>
      </c>
      <c r="L123" s="10" t="s">
        <v>207</v>
      </c>
      <c r="M123" s="9">
        <v>35</v>
      </c>
      <c r="N123" s="10" t="s">
        <v>207</v>
      </c>
      <c r="O123" s="11">
        <v>25</v>
      </c>
      <c r="P123">
        <f t="shared" si="1"/>
        <v>120</v>
      </c>
    </row>
    <row r="124" spans="1:16" ht="60" hidden="1">
      <c r="A124" s="20" t="s">
        <v>232</v>
      </c>
      <c r="B124" s="12" t="s">
        <v>125</v>
      </c>
      <c r="C124" s="13">
        <v>2</v>
      </c>
      <c r="D124" s="14" t="s">
        <v>204</v>
      </c>
      <c r="E124" s="14" t="s">
        <v>207</v>
      </c>
      <c r="F124" s="13">
        <v>5</v>
      </c>
      <c r="G124" s="13">
        <v>5</v>
      </c>
      <c r="H124" s="13">
        <v>2018</v>
      </c>
      <c r="I124" s="14">
        <v>2018</v>
      </c>
      <c r="J124" s="14" t="s">
        <v>207</v>
      </c>
      <c r="K124" s="13">
        <v>0</v>
      </c>
      <c r="L124" s="14" t="s">
        <v>207</v>
      </c>
      <c r="M124" s="13">
        <v>0</v>
      </c>
      <c r="N124" s="14" t="s">
        <v>207</v>
      </c>
      <c r="O124" s="15">
        <v>0</v>
      </c>
      <c r="P124">
        <f t="shared" si="1"/>
        <v>5</v>
      </c>
    </row>
    <row r="125" spans="1:16" ht="24" hidden="1">
      <c r="A125" s="20" t="s">
        <v>233</v>
      </c>
      <c r="B125" s="8" t="s">
        <v>126</v>
      </c>
      <c r="C125" s="9">
        <v>6</v>
      </c>
      <c r="D125" s="10" t="s">
        <v>206</v>
      </c>
      <c r="E125" s="10" t="s">
        <v>207</v>
      </c>
      <c r="F125" s="9">
        <v>18</v>
      </c>
      <c r="G125" s="9">
        <v>18</v>
      </c>
      <c r="H125" s="9">
        <v>2018</v>
      </c>
      <c r="I125" s="10">
        <v>2018</v>
      </c>
      <c r="J125" s="10" t="s">
        <v>205</v>
      </c>
      <c r="K125" s="9">
        <v>0</v>
      </c>
      <c r="L125" s="10" t="s">
        <v>207</v>
      </c>
      <c r="M125" s="9">
        <v>0</v>
      </c>
      <c r="N125" s="10" t="s">
        <v>207</v>
      </c>
      <c r="O125" s="11">
        <v>25</v>
      </c>
      <c r="P125">
        <f t="shared" si="1"/>
        <v>43</v>
      </c>
    </row>
    <row r="126" spans="1:16" ht="96" hidden="1">
      <c r="A126" s="20" t="s">
        <v>233</v>
      </c>
      <c r="B126" s="12" t="s">
        <v>126</v>
      </c>
      <c r="C126" s="13">
        <v>4</v>
      </c>
      <c r="D126" s="14" t="s">
        <v>209</v>
      </c>
      <c r="E126" s="14" t="s">
        <v>207</v>
      </c>
      <c r="F126" s="13">
        <v>10</v>
      </c>
      <c r="G126" s="13">
        <v>10</v>
      </c>
      <c r="H126" s="13">
        <v>2013</v>
      </c>
      <c r="I126" s="14">
        <v>2018</v>
      </c>
      <c r="J126" s="14" t="s">
        <v>207</v>
      </c>
      <c r="K126" s="13">
        <v>35</v>
      </c>
      <c r="L126" s="14" t="s">
        <v>207</v>
      </c>
      <c r="M126" s="13">
        <v>35</v>
      </c>
      <c r="N126" s="14" t="s">
        <v>207</v>
      </c>
      <c r="O126" s="15">
        <v>25</v>
      </c>
      <c r="P126">
        <f t="shared" si="1"/>
        <v>105</v>
      </c>
    </row>
    <row r="127" spans="1:16" ht="60" hidden="1">
      <c r="A127" s="20" t="s">
        <v>233</v>
      </c>
      <c r="B127" s="8" t="s">
        <v>126</v>
      </c>
      <c r="C127" s="9">
        <v>2</v>
      </c>
      <c r="D127" s="10" t="s">
        <v>204</v>
      </c>
      <c r="E127" s="10" t="s">
        <v>207</v>
      </c>
      <c r="F127" s="9">
        <v>5</v>
      </c>
      <c r="G127" s="9">
        <v>5</v>
      </c>
      <c r="H127" s="9">
        <v>2013</v>
      </c>
      <c r="I127" s="10">
        <v>2018</v>
      </c>
      <c r="J127" s="10" t="s">
        <v>207</v>
      </c>
      <c r="K127" s="9">
        <v>0</v>
      </c>
      <c r="L127" s="10" t="s">
        <v>207</v>
      </c>
      <c r="M127" s="9">
        <v>0</v>
      </c>
      <c r="N127" s="10" t="s">
        <v>207</v>
      </c>
      <c r="O127" s="11">
        <v>0</v>
      </c>
      <c r="P127">
        <f t="shared" si="1"/>
        <v>5</v>
      </c>
    </row>
    <row r="128" spans="1:16" ht="72" hidden="1">
      <c r="A128" s="20" t="s">
        <v>233</v>
      </c>
      <c r="B128" s="12" t="s">
        <v>126</v>
      </c>
      <c r="C128" s="13">
        <v>5</v>
      </c>
      <c r="D128" s="14" t="s">
        <v>211</v>
      </c>
      <c r="E128" s="14" t="s">
        <v>207</v>
      </c>
      <c r="F128" s="13">
        <v>8</v>
      </c>
      <c r="G128" s="13">
        <v>8</v>
      </c>
      <c r="H128" s="13">
        <v>2013</v>
      </c>
      <c r="I128" s="14">
        <v>2018</v>
      </c>
      <c r="J128" s="14" t="s">
        <v>207</v>
      </c>
      <c r="K128" s="13">
        <v>0</v>
      </c>
      <c r="L128" s="14" t="s">
        <v>207</v>
      </c>
      <c r="M128" s="13">
        <v>0</v>
      </c>
      <c r="N128" s="14" t="s">
        <v>207</v>
      </c>
      <c r="O128" s="15">
        <v>0</v>
      </c>
      <c r="P128">
        <f t="shared" si="1"/>
        <v>8</v>
      </c>
    </row>
    <row r="129" spans="1:16" ht="108" hidden="1">
      <c r="A129" s="20" t="s">
        <v>233</v>
      </c>
      <c r="B129" s="8" t="s">
        <v>126</v>
      </c>
      <c r="C129" s="9">
        <v>3</v>
      </c>
      <c r="D129" s="10" t="s">
        <v>210</v>
      </c>
      <c r="E129" s="10" t="s">
        <v>207</v>
      </c>
      <c r="F129" s="9">
        <v>25</v>
      </c>
      <c r="G129" s="9">
        <v>25</v>
      </c>
      <c r="H129" s="9">
        <v>2013</v>
      </c>
      <c r="I129" s="10">
        <v>2018</v>
      </c>
      <c r="J129" s="10" t="s">
        <v>207</v>
      </c>
      <c r="K129" s="9">
        <v>35</v>
      </c>
      <c r="L129" s="10" t="s">
        <v>207</v>
      </c>
      <c r="M129" s="9">
        <v>35</v>
      </c>
      <c r="N129" s="10" t="s">
        <v>207</v>
      </c>
      <c r="O129" s="11">
        <v>25</v>
      </c>
      <c r="P129">
        <f t="shared" si="1"/>
        <v>120</v>
      </c>
    </row>
    <row r="130" spans="1:16" ht="108" hidden="1">
      <c r="A130" s="20" t="s">
        <v>233</v>
      </c>
      <c r="B130" s="12" t="s">
        <v>126</v>
      </c>
      <c r="C130" s="13">
        <v>1</v>
      </c>
      <c r="D130" s="14" t="s">
        <v>208</v>
      </c>
      <c r="E130" s="14" t="s">
        <v>207</v>
      </c>
      <c r="F130" s="13">
        <v>35</v>
      </c>
      <c r="G130" s="13">
        <v>35</v>
      </c>
      <c r="H130" s="13">
        <v>2013</v>
      </c>
      <c r="I130" s="14">
        <v>2018</v>
      </c>
      <c r="J130" s="14" t="s">
        <v>207</v>
      </c>
      <c r="K130" s="13">
        <v>30</v>
      </c>
      <c r="L130" s="14" t="s">
        <v>207</v>
      </c>
      <c r="M130" s="13">
        <v>30</v>
      </c>
      <c r="N130" s="14" t="s">
        <v>207</v>
      </c>
      <c r="O130" s="15">
        <v>25</v>
      </c>
      <c r="P130">
        <f t="shared" si="1"/>
        <v>120</v>
      </c>
    </row>
    <row r="131" spans="1:16" ht="24" hidden="1">
      <c r="A131" s="20" t="s">
        <v>234</v>
      </c>
      <c r="B131" s="8" t="s">
        <v>127</v>
      </c>
      <c r="C131" s="9">
        <v>6</v>
      </c>
      <c r="D131" s="10" t="s">
        <v>206</v>
      </c>
      <c r="E131" s="10" t="s">
        <v>207</v>
      </c>
      <c r="F131" s="9">
        <v>18</v>
      </c>
      <c r="G131" s="9">
        <v>18</v>
      </c>
      <c r="H131" s="9">
        <v>2018</v>
      </c>
      <c r="I131" s="10">
        <v>2018</v>
      </c>
      <c r="J131" s="10" t="s">
        <v>207</v>
      </c>
      <c r="K131" s="9">
        <v>0</v>
      </c>
      <c r="L131" s="10" t="s">
        <v>207</v>
      </c>
      <c r="M131" s="9">
        <v>0</v>
      </c>
      <c r="N131" s="10" t="s">
        <v>207</v>
      </c>
      <c r="O131" s="11">
        <v>25</v>
      </c>
      <c r="P131">
        <f t="shared" si="1"/>
        <v>43</v>
      </c>
    </row>
    <row r="132" spans="1:16" ht="108" hidden="1">
      <c r="A132" s="20" t="s">
        <v>234</v>
      </c>
      <c r="B132" s="12" t="s">
        <v>127</v>
      </c>
      <c r="C132" s="13">
        <v>1</v>
      </c>
      <c r="D132" s="14" t="s">
        <v>208</v>
      </c>
      <c r="E132" s="14" t="s">
        <v>207</v>
      </c>
      <c r="F132" s="13">
        <v>35</v>
      </c>
      <c r="G132" s="13">
        <v>35</v>
      </c>
      <c r="H132" s="13">
        <v>2016</v>
      </c>
      <c r="I132" s="14">
        <v>2026</v>
      </c>
      <c r="J132" s="14" t="s">
        <v>207</v>
      </c>
      <c r="K132" s="13">
        <v>30</v>
      </c>
      <c r="L132" s="14" t="s">
        <v>207</v>
      </c>
      <c r="M132" s="13">
        <v>30</v>
      </c>
      <c r="N132" s="14" t="s">
        <v>207</v>
      </c>
      <c r="O132" s="15">
        <v>25</v>
      </c>
      <c r="P132">
        <f t="shared" si="1"/>
        <v>120</v>
      </c>
    </row>
    <row r="133" spans="1:16" ht="60" hidden="1">
      <c r="A133" s="20" t="s">
        <v>234</v>
      </c>
      <c r="B133" s="8" t="s">
        <v>127</v>
      </c>
      <c r="C133" s="9">
        <v>2</v>
      </c>
      <c r="D133" s="10" t="s">
        <v>204</v>
      </c>
      <c r="E133" s="10" t="s">
        <v>207</v>
      </c>
      <c r="F133" s="9">
        <v>5</v>
      </c>
      <c r="G133" s="9">
        <v>5</v>
      </c>
      <c r="H133" s="9">
        <v>2016</v>
      </c>
      <c r="I133" s="10">
        <v>2018</v>
      </c>
      <c r="J133" s="10" t="s">
        <v>207</v>
      </c>
      <c r="K133" s="9">
        <v>0</v>
      </c>
      <c r="L133" s="10" t="s">
        <v>207</v>
      </c>
      <c r="M133" s="9">
        <v>0</v>
      </c>
      <c r="N133" s="10" t="s">
        <v>207</v>
      </c>
      <c r="O133" s="11">
        <v>0</v>
      </c>
      <c r="P133">
        <f t="shared" si="1"/>
        <v>5</v>
      </c>
    </row>
    <row r="134" spans="1:16" ht="72" hidden="1">
      <c r="A134" s="20" t="s">
        <v>234</v>
      </c>
      <c r="B134" s="12" t="s">
        <v>127</v>
      </c>
      <c r="C134" s="13">
        <v>5</v>
      </c>
      <c r="D134" s="14" t="s">
        <v>211</v>
      </c>
      <c r="E134" s="14" t="s">
        <v>207</v>
      </c>
      <c r="F134" s="13">
        <v>8</v>
      </c>
      <c r="G134" s="13">
        <v>8</v>
      </c>
      <c r="H134" s="13">
        <v>2016</v>
      </c>
      <c r="I134" s="14">
        <v>2018</v>
      </c>
      <c r="J134" s="14" t="s">
        <v>207</v>
      </c>
      <c r="K134" s="13">
        <v>0</v>
      </c>
      <c r="L134" s="14" t="s">
        <v>207</v>
      </c>
      <c r="M134" s="13">
        <v>0</v>
      </c>
      <c r="N134" s="14" t="s">
        <v>207</v>
      </c>
      <c r="O134" s="15">
        <v>0</v>
      </c>
      <c r="P134">
        <f t="shared" ref="P134:P197" si="2">G134+K134+M134+O134</f>
        <v>8</v>
      </c>
    </row>
    <row r="135" spans="1:16" ht="108" hidden="1">
      <c r="A135" s="20" t="s">
        <v>234</v>
      </c>
      <c r="B135" s="8" t="s">
        <v>127</v>
      </c>
      <c r="C135" s="9">
        <v>3</v>
      </c>
      <c r="D135" s="10" t="s">
        <v>210</v>
      </c>
      <c r="E135" s="10" t="s">
        <v>207</v>
      </c>
      <c r="F135" s="9">
        <v>25</v>
      </c>
      <c r="G135" s="9">
        <v>25</v>
      </c>
      <c r="H135" s="9">
        <v>2016</v>
      </c>
      <c r="I135" s="10">
        <v>2023</v>
      </c>
      <c r="J135" s="10" t="s">
        <v>207</v>
      </c>
      <c r="K135" s="9">
        <v>35</v>
      </c>
      <c r="L135" s="10" t="s">
        <v>207</v>
      </c>
      <c r="M135" s="9">
        <v>35</v>
      </c>
      <c r="N135" s="10" t="s">
        <v>207</v>
      </c>
      <c r="O135" s="11">
        <v>25</v>
      </c>
      <c r="P135">
        <f t="shared" si="2"/>
        <v>120</v>
      </c>
    </row>
    <row r="136" spans="1:16" ht="96" hidden="1">
      <c r="A136" s="20" t="s">
        <v>234</v>
      </c>
      <c r="B136" s="12" t="s">
        <v>127</v>
      </c>
      <c r="C136" s="13">
        <v>4</v>
      </c>
      <c r="D136" s="14" t="s">
        <v>209</v>
      </c>
      <c r="E136" s="14" t="s">
        <v>207</v>
      </c>
      <c r="F136" s="13">
        <v>10</v>
      </c>
      <c r="G136" s="13">
        <v>10</v>
      </c>
      <c r="H136" s="13">
        <v>2015</v>
      </c>
      <c r="I136" s="14">
        <v>2019</v>
      </c>
      <c r="J136" s="14" t="s">
        <v>207</v>
      </c>
      <c r="K136" s="13">
        <v>35</v>
      </c>
      <c r="L136" s="14" t="s">
        <v>207</v>
      </c>
      <c r="M136" s="13">
        <v>35</v>
      </c>
      <c r="N136" s="14" t="s">
        <v>207</v>
      </c>
      <c r="O136" s="15">
        <v>25</v>
      </c>
      <c r="P136">
        <f t="shared" si="2"/>
        <v>105</v>
      </c>
    </row>
    <row r="137" spans="1:16" ht="108" hidden="1">
      <c r="A137" s="20" t="s">
        <v>235</v>
      </c>
      <c r="B137" s="8" t="s">
        <v>128</v>
      </c>
      <c r="C137" s="9">
        <v>1</v>
      </c>
      <c r="D137" s="10" t="s">
        <v>208</v>
      </c>
      <c r="E137" s="10" t="s">
        <v>207</v>
      </c>
      <c r="F137" s="9">
        <v>35</v>
      </c>
      <c r="G137" s="9">
        <v>35</v>
      </c>
      <c r="H137" s="9">
        <v>2009</v>
      </c>
      <c r="I137" s="10">
        <v>2019</v>
      </c>
      <c r="J137" s="10" t="s">
        <v>207</v>
      </c>
      <c r="K137" s="9">
        <v>30</v>
      </c>
      <c r="L137" s="10" t="s">
        <v>207</v>
      </c>
      <c r="M137" s="9">
        <v>30</v>
      </c>
      <c r="N137" s="10" t="s">
        <v>207</v>
      </c>
      <c r="O137" s="11">
        <v>25</v>
      </c>
      <c r="P137">
        <f t="shared" si="2"/>
        <v>120</v>
      </c>
    </row>
    <row r="138" spans="1:16" ht="60" hidden="1">
      <c r="A138" s="20" t="s">
        <v>235</v>
      </c>
      <c r="B138" s="12" t="s">
        <v>128</v>
      </c>
      <c r="C138" s="13">
        <v>2</v>
      </c>
      <c r="D138" s="14" t="s">
        <v>204</v>
      </c>
      <c r="E138" s="14" t="s">
        <v>207</v>
      </c>
      <c r="F138" s="13">
        <v>5</v>
      </c>
      <c r="G138" s="13">
        <v>5</v>
      </c>
      <c r="H138" s="13">
        <v>2018</v>
      </c>
      <c r="I138" s="14">
        <v>2018</v>
      </c>
      <c r="J138" s="14" t="s">
        <v>207</v>
      </c>
      <c r="K138" s="13">
        <v>0</v>
      </c>
      <c r="L138" s="14" t="s">
        <v>207</v>
      </c>
      <c r="M138" s="13">
        <v>0</v>
      </c>
      <c r="N138" s="14" t="s">
        <v>207</v>
      </c>
      <c r="O138" s="15">
        <v>0</v>
      </c>
      <c r="P138">
        <f t="shared" si="2"/>
        <v>5</v>
      </c>
    </row>
    <row r="139" spans="1:16" ht="24" hidden="1">
      <c r="A139" s="20" t="s">
        <v>235</v>
      </c>
      <c r="B139" s="8" t="s">
        <v>128</v>
      </c>
      <c r="C139" s="9">
        <v>6</v>
      </c>
      <c r="D139" s="10" t="s">
        <v>206</v>
      </c>
      <c r="E139" s="10" t="s">
        <v>207</v>
      </c>
      <c r="F139" s="9">
        <v>18</v>
      </c>
      <c r="G139" s="9">
        <v>18</v>
      </c>
      <c r="H139" s="9">
        <v>2018</v>
      </c>
      <c r="I139" s="10">
        <v>2018</v>
      </c>
      <c r="J139" s="10" t="s">
        <v>207</v>
      </c>
      <c r="K139" s="9">
        <v>0</v>
      </c>
      <c r="L139" s="10" t="s">
        <v>207</v>
      </c>
      <c r="M139" s="9">
        <v>0</v>
      </c>
      <c r="N139" s="10" t="s">
        <v>207</v>
      </c>
      <c r="O139" s="11">
        <v>25</v>
      </c>
      <c r="P139">
        <f t="shared" si="2"/>
        <v>43</v>
      </c>
    </row>
    <row r="140" spans="1:16" ht="96" hidden="1">
      <c r="A140" s="20" t="s">
        <v>235</v>
      </c>
      <c r="B140" s="12" t="s">
        <v>128</v>
      </c>
      <c r="C140" s="13">
        <v>4</v>
      </c>
      <c r="D140" s="14" t="s">
        <v>209</v>
      </c>
      <c r="E140" s="14" t="s">
        <v>207</v>
      </c>
      <c r="F140" s="13">
        <v>10</v>
      </c>
      <c r="G140" s="13">
        <v>10</v>
      </c>
      <c r="H140" s="13">
        <v>2014</v>
      </c>
      <c r="I140" s="14">
        <v>2018</v>
      </c>
      <c r="J140" s="14" t="s">
        <v>207</v>
      </c>
      <c r="K140" s="13">
        <v>35</v>
      </c>
      <c r="L140" s="14" t="s">
        <v>207</v>
      </c>
      <c r="M140" s="13">
        <v>35</v>
      </c>
      <c r="N140" s="14" t="s">
        <v>207</v>
      </c>
      <c r="O140" s="15">
        <v>25</v>
      </c>
      <c r="P140">
        <f t="shared" si="2"/>
        <v>105</v>
      </c>
    </row>
    <row r="141" spans="1:16" ht="72" hidden="1">
      <c r="A141" s="20" t="s">
        <v>235</v>
      </c>
      <c r="B141" s="8" t="s">
        <v>128</v>
      </c>
      <c r="C141" s="9">
        <v>5</v>
      </c>
      <c r="D141" s="10" t="s">
        <v>211</v>
      </c>
      <c r="E141" s="10" t="s">
        <v>207</v>
      </c>
      <c r="F141" s="9">
        <v>8</v>
      </c>
      <c r="G141" s="9">
        <v>8</v>
      </c>
      <c r="H141" s="9">
        <v>2018</v>
      </c>
      <c r="I141" s="10">
        <v>2018</v>
      </c>
      <c r="J141" s="10" t="s">
        <v>207</v>
      </c>
      <c r="K141" s="9">
        <v>0</v>
      </c>
      <c r="L141" s="10" t="s">
        <v>207</v>
      </c>
      <c r="M141" s="9">
        <v>0</v>
      </c>
      <c r="N141" s="10" t="s">
        <v>207</v>
      </c>
      <c r="O141" s="11">
        <v>0</v>
      </c>
      <c r="P141">
        <f t="shared" si="2"/>
        <v>8</v>
      </c>
    </row>
    <row r="142" spans="1:16" ht="108" hidden="1">
      <c r="A142" s="20" t="s">
        <v>235</v>
      </c>
      <c r="B142" s="12" t="s">
        <v>128</v>
      </c>
      <c r="C142" s="13">
        <v>3</v>
      </c>
      <c r="D142" s="14" t="s">
        <v>210</v>
      </c>
      <c r="E142" s="14" t="s">
        <v>207</v>
      </c>
      <c r="F142" s="13">
        <v>25</v>
      </c>
      <c r="G142" s="13">
        <v>25</v>
      </c>
      <c r="H142" s="13">
        <v>2011</v>
      </c>
      <c r="I142" s="14">
        <v>2017</v>
      </c>
      <c r="J142" s="14" t="s">
        <v>207</v>
      </c>
      <c r="K142" s="13">
        <v>35</v>
      </c>
      <c r="L142" s="14" t="s">
        <v>207</v>
      </c>
      <c r="M142" s="13">
        <v>35</v>
      </c>
      <c r="N142" s="14" t="s">
        <v>207</v>
      </c>
      <c r="O142" s="15">
        <v>25</v>
      </c>
      <c r="P142">
        <f t="shared" si="2"/>
        <v>120</v>
      </c>
    </row>
    <row r="143" spans="1:16" ht="72" hidden="1">
      <c r="A143" s="20" t="s">
        <v>236</v>
      </c>
      <c r="B143" s="8" t="s">
        <v>129</v>
      </c>
      <c r="C143" s="9">
        <v>5</v>
      </c>
      <c r="D143" s="10" t="s">
        <v>211</v>
      </c>
      <c r="E143" s="10" t="s">
        <v>207</v>
      </c>
      <c r="F143" s="9">
        <v>8</v>
      </c>
      <c r="G143" s="9">
        <v>8</v>
      </c>
      <c r="H143" s="9">
        <v>2016</v>
      </c>
      <c r="I143" s="10">
        <v>2018</v>
      </c>
      <c r="J143" s="10" t="s">
        <v>207</v>
      </c>
      <c r="K143" s="9">
        <v>0</v>
      </c>
      <c r="L143" s="10" t="s">
        <v>207</v>
      </c>
      <c r="M143" s="9">
        <v>0</v>
      </c>
      <c r="N143" s="10" t="s">
        <v>207</v>
      </c>
      <c r="O143" s="11">
        <v>0</v>
      </c>
      <c r="P143">
        <f t="shared" si="2"/>
        <v>8</v>
      </c>
    </row>
    <row r="144" spans="1:16" ht="96" hidden="1">
      <c r="A144" s="20" t="s">
        <v>236</v>
      </c>
      <c r="B144" s="12" t="s">
        <v>129</v>
      </c>
      <c r="C144" s="13">
        <v>4</v>
      </c>
      <c r="D144" s="14" t="s">
        <v>209</v>
      </c>
      <c r="E144" s="14" t="s">
        <v>205</v>
      </c>
      <c r="F144" s="13">
        <v>10</v>
      </c>
      <c r="G144" s="13">
        <v>0</v>
      </c>
      <c r="H144" s="13" t="s">
        <v>147</v>
      </c>
      <c r="I144" s="14" t="s">
        <v>147</v>
      </c>
      <c r="J144" s="14" t="s">
        <v>205</v>
      </c>
      <c r="K144" s="13">
        <v>0</v>
      </c>
      <c r="L144" s="14" t="s">
        <v>205</v>
      </c>
      <c r="M144" s="13">
        <v>0</v>
      </c>
      <c r="N144" s="14" t="s">
        <v>205</v>
      </c>
      <c r="O144" s="15">
        <v>0</v>
      </c>
      <c r="P144">
        <f t="shared" si="2"/>
        <v>0</v>
      </c>
    </row>
    <row r="145" spans="1:16" ht="24" hidden="1">
      <c r="A145" s="20" t="s">
        <v>236</v>
      </c>
      <c r="B145" s="8" t="s">
        <v>129</v>
      </c>
      <c r="C145" s="9">
        <v>6</v>
      </c>
      <c r="D145" s="10" t="s">
        <v>206</v>
      </c>
      <c r="E145" s="10" t="s">
        <v>207</v>
      </c>
      <c r="F145" s="9">
        <v>18</v>
      </c>
      <c r="G145" s="9">
        <v>18</v>
      </c>
      <c r="H145" s="9">
        <v>2018</v>
      </c>
      <c r="I145" s="10">
        <v>2018</v>
      </c>
      <c r="J145" s="10" t="s">
        <v>207</v>
      </c>
      <c r="K145" s="9">
        <v>0</v>
      </c>
      <c r="L145" s="10" t="s">
        <v>207</v>
      </c>
      <c r="M145" s="9">
        <v>0</v>
      </c>
      <c r="N145" s="10" t="s">
        <v>207</v>
      </c>
      <c r="O145" s="11">
        <v>25</v>
      </c>
      <c r="P145">
        <f t="shared" si="2"/>
        <v>43</v>
      </c>
    </row>
    <row r="146" spans="1:16" ht="60" hidden="1">
      <c r="A146" s="20" t="s">
        <v>236</v>
      </c>
      <c r="B146" s="12" t="s">
        <v>129</v>
      </c>
      <c r="C146" s="13">
        <v>2</v>
      </c>
      <c r="D146" s="14" t="s">
        <v>204</v>
      </c>
      <c r="E146" s="14" t="s">
        <v>207</v>
      </c>
      <c r="F146" s="13">
        <v>5</v>
      </c>
      <c r="G146" s="13">
        <v>5</v>
      </c>
      <c r="H146" s="13">
        <v>2018</v>
      </c>
      <c r="I146" s="14">
        <v>2018</v>
      </c>
      <c r="J146" s="14" t="s">
        <v>207</v>
      </c>
      <c r="K146" s="13">
        <v>0</v>
      </c>
      <c r="L146" s="14" t="s">
        <v>207</v>
      </c>
      <c r="M146" s="13">
        <v>0</v>
      </c>
      <c r="N146" s="14" t="s">
        <v>207</v>
      </c>
      <c r="O146" s="15">
        <v>0</v>
      </c>
      <c r="P146">
        <f t="shared" si="2"/>
        <v>5</v>
      </c>
    </row>
    <row r="147" spans="1:16" ht="108" hidden="1">
      <c r="A147" s="20" t="s">
        <v>236</v>
      </c>
      <c r="B147" s="8" t="s">
        <v>129</v>
      </c>
      <c r="C147" s="9">
        <v>3</v>
      </c>
      <c r="D147" s="10" t="s">
        <v>210</v>
      </c>
      <c r="E147" s="10" t="s">
        <v>207</v>
      </c>
      <c r="F147" s="9">
        <v>25</v>
      </c>
      <c r="G147" s="9">
        <v>25</v>
      </c>
      <c r="H147" s="9">
        <v>2016</v>
      </c>
      <c r="I147" s="10">
        <v>2020</v>
      </c>
      <c r="J147" s="10" t="s">
        <v>207</v>
      </c>
      <c r="K147" s="9">
        <v>35</v>
      </c>
      <c r="L147" s="10" t="s">
        <v>207</v>
      </c>
      <c r="M147" s="9">
        <v>35</v>
      </c>
      <c r="N147" s="10" t="s">
        <v>207</v>
      </c>
      <c r="O147" s="11">
        <v>25</v>
      </c>
      <c r="P147">
        <f t="shared" si="2"/>
        <v>120</v>
      </c>
    </row>
    <row r="148" spans="1:16" ht="108" hidden="1">
      <c r="A148" s="20" t="s">
        <v>236</v>
      </c>
      <c r="B148" s="12" t="s">
        <v>129</v>
      </c>
      <c r="C148" s="13">
        <v>1</v>
      </c>
      <c r="D148" s="14" t="s">
        <v>208</v>
      </c>
      <c r="E148" s="14" t="s">
        <v>207</v>
      </c>
      <c r="F148" s="13">
        <v>35</v>
      </c>
      <c r="G148" s="13">
        <v>35</v>
      </c>
      <c r="H148" s="13">
        <v>2010</v>
      </c>
      <c r="I148" s="14">
        <v>2020</v>
      </c>
      <c r="J148" s="14" t="s">
        <v>207</v>
      </c>
      <c r="K148" s="13">
        <v>30</v>
      </c>
      <c r="L148" s="14" t="s">
        <v>207</v>
      </c>
      <c r="M148" s="13">
        <v>30</v>
      </c>
      <c r="N148" s="14" t="s">
        <v>207</v>
      </c>
      <c r="O148" s="15">
        <v>25</v>
      </c>
      <c r="P148">
        <f t="shared" si="2"/>
        <v>120</v>
      </c>
    </row>
    <row r="149" spans="1:16" ht="60" hidden="1">
      <c r="A149" s="20" t="s">
        <v>237</v>
      </c>
      <c r="B149" s="8" t="s">
        <v>130</v>
      </c>
      <c r="C149" s="9">
        <v>2</v>
      </c>
      <c r="D149" s="10" t="s">
        <v>204</v>
      </c>
      <c r="E149" s="10" t="s">
        <v>207</v>
      </c>
      <c r="F149" s="9">
        <v>5</v>
      </c>
      <c r="G149" s="9">
        <v>5</v>
      </c>
      <c r="H149" s="9">
        <v>2016</v>
      </c>
      <c r="I149" s="10">
        <v>2020</v>
      </c>
      <c r="J149" s="10" t="s">
        <v>207</v>
      </c>
      <c r="K149" s="9">
        <v>0</v>
      </c>
      <c r="L149" s="10" t="s">
        <v>207</v>
      </c>
      <c r="M149" s="9">
        <v>0</v>
      </c>
      <c r="N149" s="10" t="s">
        <v>207</v>
      </c>
      <c r="O149" s="11">
        <v>0</v>
      </c>
      <c r="P149">
        <f t="shared" si="2"/>
        <v>5</v>
      </c>
    </row>
    <row r="150" spans="1:16" ht="108" hidden="1">
      <c r="A150" s="20" t="s">
        <v>237</v>
      </c>
      <c r="B150" s="12" t="s">
        <v>130</v>
      </c>
      <c r="C150" s="13">
        <v>1</v>
      </c>
      <c r="D150" s="14" t="s">
        <v>208</v>
      </c>
      <c r="E150" s="14" t="s">
        <v>207</v>
      </c>
      <c r="F150" s="13">
        <v>35</v>
      </c>
      <c r="G150" s="13">
        <v>35</v>
      </c>
      <c r="H150" s="13">
        <v>2009</v>
      </c>
      <c r="I150" s="14">
        <v>2020</v>
      </c>
      <c r="J150" s="14" t="s">
        <v>207</v>
      </c>
      <c r="K150" s="13">
        <v>30</v>
      </c>
      <c r="L150" s="14" t="s">
        <v>207</v>
      </c>
      <c r="M150" s="13">
        <v>30</v>
      </c>
      <c r="N150" s="14" t="s">
        <v>207</v>
      </c>
      <c r="O150" s="15">
        <v>25</v>
      </c>
      <c r="P150">
        <f t="shared" si="2"/>
        <v>120</v>
      </c>
    </row>
    <row r="151" spans="1:16" ht="72" hidden="1">
      <c r="A151" s="20" t="s">
        <v>237</v>
      </c>
      <c r="B151" s="8" t="s">
        <v>130</v>
      </c>
      <c r="C151" s="9">
        <v>5</v>
      </c>
      <c r="D151" s="10" t="s">
        <v>211</v>
      </c>
      <c r="E151" s="10" t="s">
        <v>207</v>
      </c>
      <c r="F151" s="9">
        <v>8</v>
      </c>
      <c r="G151" s="9">
        <v>8</v>
      </c>
      <c r="H151" s="9">
        <v>2018</v>
      </c>
      <c r="I151" s="10">
        <v>2018</v>
      </c>
      <c r="J151" s="10" t="s">
        <v>207</v>
      </c>
      <c r="K151" s="9">
        <v>0</v>
      </c>
      <c r="L151" s="10" t="s">
        <v>207</v>
      </c>
      <c r="M151" s="9">
        <v>0</v>
      </c>
      <c r="N151" s="10" t="s">
        <v>207</v>
      </c>
      <c r="O151" s="11">
        <v>0</v>
      </c>
      <c r="P151">
        <f t="shared" si="2"/>
        <v>8</v>
      </c>
    </row>
    <row r="152" spans="1:16" ht="96" hidden="1">
      <c r="A152" s="20" t="s">
        <v>237</v>
      </c>
      <c r="B152" s="12" t="s">
        <v>130</v>
      </c>
      <c r="C152" s="13">
        <v>4</v>
      </c>
      <c r="D152" s="14" t="s">
        <v>209</v>
      </c>
      <c r="E152" s="14" t="s">
        <v>207</v>
      </c>
      <c r="F152" s="13">
        <v>10</v>
      </c>
      <c r="G152" s="13">
        <v>10</v>
      </c>
      <c r="H152" s="13">
        <v>2015</v>
      </c>
      <c r="I152" s="14">
        <v>2019</v>
      </c>
      <c r="J152" s="14" t="s">
        <v>207</v>
      </c>
      <c r="K152" s="13">
        <v>35</v>
      </c>
      <c r="L152" s="14" t="s">
        <v>207</v>
      </c>
      <c r="M152" s="13">
        <v>35</v>
      </c>
      <c r="N152" s="14" t="s">
        <v>207</v>
      </c>
      <c r="O152" s="15">
        <v>25</v>
      </c>
      <c r="P152">
        <f t="shared" si="2"/>
        <v>105</v>
      </c>
    </row>
    <row r="153" spans="1:16" ht="24" hidden="1">
      <c r="A153" s="20" t="s">
        <v>237</v>
      </c>
      <c r="B153" s="8" t="s">
        <v>130</v>
      </c>
      <c r="C153" s="9">
        <v>6</v>
      </c>
      <c r="D153" s="10" t="s">
        <v>206</v>
      </c>
      <c r="E153" s="10" t="s">
        <v>207</v>
      </c>
      <c r="F153" s="9">
        <v>18</v>
      </c>
      <c r="G153" s="9">
        <v>18</v>
      </c>
      <c r="H153" s="9">
        <v>2018</v>
      </c>
      <c r="I153" s="10">
        <v>2018</v>
      </c>
      <c r="J153" s="10" t="s">
        <v>207</v>
      </c>
      <c r="K153" s="9">
        <v>0</v>
      </c>
      <c r="L153" s="10" t="s">
        <v>207</v>
      </c>
      <c r="M153" s="9">
        <v>0</v>
      </c>
      <c r="N153" s="10" t="s">
        <v>207</v>
      </c>
      <c r="O153" s="11">
        <v>25</v>
      </c>
      <c r="P153">
        <f t="shared" si="2"/>
        <v>43</v>
      </c>
    </row>
    <row r="154" spans="1:16" ht="108" hidden="1">
      <c r="A154" s="20" t="s">
        <v>237</v>
      </c>
      <c r="B154" s="12" t="s">
        <v>130</v>
      </c>
      <c r="C154" s="13">
        <v>3</v>
      </c>
      <c r="D154" s="14" t="s">
        <v>210</v>
      </c>
      <c r="E154" s="14" t="s">
        <v>207</v>
      </c>
      <c r="F154" s="13">
        <v>25</v>
      </c>
      <c r="G154" s="13">
        <v>25</v>
      </c>
      <c r="H154" s="13">
        <v>2009</v>
      </c>
      <c r="I154" s="14">
        <v>2020</v>
      </c>
      <c r="J154" s="14" t="s">
        <v>207</v>
      </c>
      <c r="K154" s="13">
        <v>35</v>
      </c>
      <c r="L154" s="14" t="s">
        <v>207</v>
      </c>
      <c r="M154" s="13">
        <v>35</v>
      </c>
      <c r="N154" s="14" t="s">
        <v>207</v>
      </c>
      <c r="O154" s="15">
        <v>25</v>
      </c>
      <c r="P154">
        <f t="shared" si="2"/>
        <v>120</v>
      </c>
    </row>
    <row r="155" spans="1:16" ht="108" hidden="1">
      <c r="A155" s="20" t="s">
        <v>238</v>
      </c>
      <c r="B155" s="8" t="s">
        <v>131</v>
      </c>
      <c r="C155" s="9">
        <v>1</v>
      </c>
      <c r="D155" s="10" t="s">
        <v>208</v>
      </c>
      <c r="E155" s="10" t="s">
        <v>207</v>
      </c>
      <c r="F155" s="9">
        <v>35</v>
      </c>
      <c r="G155" s="9">
        <v>35</v>
      </c>
      <c r="H155" s="9">
        <v>2018</v>
      </c>
      <c r="I155" s="10">
        <v>2022</v>
      </c>
      <c r="J155" s="10" t="s">
        <v>207</v>
      </c>
      <c r="K155" s="9">
        <v>30</v>
      </c>
      <c r="L155" s="10" t="s">
        <v>207</v>
      </c>
      <c r="M155" s="9">
        <v>30</v>
      </c>
      <c r="N155" s="10" t="s">
        <v>207</v>
      </c>
      <c r="O155" s="11">
        <v>25</v>
      </c>
      <c r="P155">
        <f t="shared" si="2"/>
        <v>120</v>
      </c>
    </row>
    <row r="156" spans="1:16" ht="24" hidden="1">
      <c r="A156" s="20" t="s">
        <v>238</v>
      </c>
      <c r="B156" s="12" t="s">
        <v>131</v>
      </c>
      <c r="C156" s="13">
        <v>6</v>
      </c>
      <c r="D156" s="14" t="s">
        <v>206</v>
      </c>
      <c r="E156" s="14" t="s">
        <v>207</v>
      </c>
      <c r="F156" s="13">
        <v>18</v>
      </c>
      <c r="G156" s="13">
        <v>18</v>
      </c>
      <c r="H156" s="13">
        <v>2018</v>
      </c>
      <c r="I156" s="14">
        <v>2019</v>
      </c>
      <c r="J156" s="14" t="s">
        <v>207</v>
      </c>
      <c r="K156" s="13">
        <v>0</v>
      </c>
      <c r="L156" s="14" t="s">
        <v>207</v>
      </c>
      <c r="M156" s="13">
        <v>0</v>
      </c>
      <c r="N156" s="14" t="s">
        <v>207</v>
      </c>
      <c r="O156" s="15">
        <v>25</v>
      </c>
      <c r="P156">
        <f t="shared" si="2"/>
        <v>43</v>
      </c>
    </row>
    <row r="157" spans="1:16" ht="96" hidden="1">
      <c r="A157" s="20" t="s">
        <v>238</v>
      </c>
      <c r="B157" s="8" t="s">
        <v>131</v>
      </c>
      <c r="C157" s="9">
        <v>4</v>
      </c>
      <c r="D157" s="10" t="s">
        <v>209</v>
      </c>
      <c r="E157" s="10" t="s">
        <v>207</v>
      </c>
      <c r="F157" s="9">
        <v>10</v>
      </c>
      <c r="G157" s="9">
        <v>10</v>
      </c>
      <c r="H157" s="9">
        <v>2016</v>
      </c>
      <c r="I157" s="10">
        <v>2021</v>
      </c>
      <c r="J157" s="10" t="s">
        <v>207</v>
      </c>
      <c r="K157" s="9">
        <v>35</v>
      </c>
      <c r="L157" s="10" t="s">
        <v>207</v>
      </c>
      <c r="M157" s="9">
        <v>35</v>
      </c>
      <c r="N157" s="10" t="s">
        <v>207</v>
      </c>
      <c r="O157" s="11">
        <v>25</v>
      </c>
      <c r="P157">
        <f t="shared" si="2"/>
        <v>105</v>
      </c>
    </row>
    <row r="158" spans="1:16" ht="72" hidden="1">
      <c r="A158" s="20" t="s">
        <v>238</v>
      </c>
      <c r="B158" s="12" t="s">
        <v>131</v>
      </c>
      <c r="C158" s="13">
        <v>5</v>
      </c>
      <c r="D158" s="14" t="s">
        <v>211</v>
      </c>
      <c r="E158" s="14" t="s">
        <v>205</v>
      </c>
      <c r="F158" s="13">
        <v>8</v>
      </c>
      <c r="G158" s="13">
        <v>0</v>
      </c>
      <c r="H158" s="13" t="s">
        <v>147</v>
      </c>
      <c r="I158" s="14" t="s">
        <v>147</v>
      </c>
      <c r="J158" s="14" t="s">
        <v>147</v>
      </c>
      <c r="K158" s="13">
        <v>0</v>
      </c>
      <c r="L158" s="14" t="s">
        <v>147</v>
      </c>
      <c r="M158" s="13">
        <v>0</v>
      </c>
      <c r="N158" s="14" t="s">
        <v>147</v>
      </c>
      <c r="O158" s="15">
        <v>0</v>
      </c>
      <c r="P158">
        <f t="shared" si="2"/>
        <v>0</v>
      </c>
    </row>
    <row r="159" spans="1:16" ht="60" hidden="1">
      <c r="A159" s="20" t="s">
        <v>238</v>
      </c>
      <c r="B159" s="8" t="s">
        <v>131</v>
      </c>
      <c r="C159" s="9">
        <v>2</v>
      </c>
      <c r="D159" s="10" t="s">
        <v>204</v>
      </c>
      <c r="E159" s="10" t="s">
        <v>207</v>
      </c>
      <c r="F159" s="9">
        <v>5</v>
      </c>
      <c r="G159" s="9">
        <v>5</v>
      </c>
      <c r="H159" s="9">
        <v>2018</v>
      </c>
      <c r="I159" s="10">
        <v>2022</v>
      </c>
      <c r="J159" s="10" t="s">
        <v>207</v>
      </c>
      <c r="K159" s="9">
        <v>0</v>
      </c>
      <c r="L159" s="10" t="s">
        <v>147</v>
      </c>
      <c r="M159" s="9">
        <v>0</v>
      </c>
      <c r="N159" s="10" t="s">
        <v>207</v>
      </c>
      <c r="O159" s="11">
        <v>0</v>
      </c>
      <c r="P159">
        <f t="shared" si="2"/>
        <v>5</v>
      </c>
    </row>
    <row r="160" spans="1:16" ht="108" hidden="1">
      <c r="A160" s="20" t="s">
        <v>238</v>
      </c>
      <c r="B160" s="12" t="s">
        <v>131</v>
      </c>
      <c r="C160" s="13">
        <v>3</v>
      </c>
      <c r="D160" s="14" t="s">
        <v>210</v>
      </c>
      <c r="E160" s="14" t="s">
        <v>207</v>
      </c>
      <c r="F160" s="13">
        <v>25</v>
      </c>
      <c r="G160" s="13">
        <v>25</v>
      </c>
      <c r="H160" s="13">
        <v>2018</v>
      </c>
      <c r="I160" s="14">
        <v>2022</v>
      </c>
      <c r="J160" s="14" t="s">
        <v>207</v>
      </c>
      <c r="K160" s="13">
        <v>35</v>
      </c>
      <c r="L160" s="14" t="s">
        <v>207</v>
      </c>
      <c r="M160" s="13">
        <v>35</v>
      </c>
      <c r="N160" s="14" t="s">
        <v>207</v>
      </c>
      <c r="O160" s="15">
        <v>25</v>
      </c>
      <c r="P160">
        <f t="shared" si="2"/>
        <v>120</v>
      </c>
    </row>
    <row r="161" spans="1:16" ht="96" hidden="1">
      <c r="A161" s="20" t="s">
        <v>239</v>
      </c>
      <c r="B161" s="8" t="s">
        <v>132</v>
      </c>
      <c r="C161" s="9">
        <v>4</v>
      </c>
      <c r="D161" s="10" t="s">
        <v>209</v>
      </c>
      <c r="E161" s="10" t="s">
        <v>207</v>
      </c>
      <c r="F161" s="9">
        <v>10</v>
      </c>
      <c r="G161" s="9">
        <v>10</v>
      </c>
      <c r="H161" s="9">
        <v>2018</v>
      </c>
      <c r="I161" s="10">
        <v>2022</v>
      </c>
      <c r="J161" s="10" t="s">
        <v>207</v>
      </c>
      <c r="K161" s="9">
        <v>35</v>
      </c>
      <c r="L161" s="10" t="s">
        <v>147</v>
      </c>
      <c r="M161" s="9">
        <v>0</v>
      </c>
      <c r="N161" s="10" t="s">
        <v>207</v>
      </c>
      <c r="O161" s="11">
        <v>25</v>
      </c>
      <c r="P161">
        <f t="shared" si="2"/>
        <v>70</v>
      </c>
    </row>
    <row r="162" spans="1:16" ht="108" hidden="1">
      <c r="A162" s="20" t="s">
        <v>239</v>
      </c>
      <c r="B162" s="12" t="s">
        <v>132</v>
      </c>
      <c r="C162" s="13">
        <v>3</v>
      </c>
      <c r="D162" s="14" t="s">
        <v>210</v>
      </c>
      <c r="E162" s="14" t="s">
        <v>207</v>
      </c>
      <c r="F162" s="13">
        <v>25</v>
      </c>
      <c r="G162" s="13">
        <v>25</v>
      </c>
      <c r="H162" s="13">
        <v>2016</v>
      </c>
      <c r="I162" s="14">
        <v>2020</v>
      </c>
      <c r="J162" s="14" t="s">
        <v>207</v>
      </c>
      <c r="K162" s="13">
        <v>35</v>
      </c>
      <c r="L162" s="14" t="s">
        <v>147</v>
      </c>
      <c r="M162" s="13">
        <v>0</v>
      </c>
      <c r="N162" s="14" t="s">
        <v>207</v>
      </c>
      <c r="O162" s="15">
        <v>25</v>
      </c>
      <c r="P162">
        <f t="shared" si="2"/>
        <v>85</v>
      </c>
    </row>
    <row r="163" spans="1:16" ht="60" hidden="1">
      <c r="A163" s="20" t="s">
        <v>239</v>
      </c>
      <c r="B163" s="8" t="s">
        <v>132</v>
      </c>
      <c r="C163" s="9">
        <v>2</v>
      </c>
      <c r="D163" s="10" t="s">
        <v>204</v>
      </c>
      <c r="E163" s="10" t="s">
        <v>205</v>
      </c>
      <c r="F163" s="9">
        <v>5</v>
      </c>
      <c r="G163" s="9">
        <v>0</v>
      </c>
      <c r="H163" s="9" t="s">
        <v>147</v>
      </c>
      <c r="I163" s="10" t="s">
        <v>147</v>
      </c>
      <c r="J163" s="10" t="s">
        <v>147</v>
      </c>
      <c r="K163" s="9">
        <v>0</v>
      </c>
      <c r="L163" s="10" t="s">
        <v>147</v>
      </c>
      <c r="M163" s="9">
        <v>0</v>
      </c>
      <c r="N163" s="10" t="s">
        <v>147</v>
      </c>
      <c r="O163" s="11">
        <v>0</v>
      </c>
      <c r="P163">
        <f t="shared" si="2"/>
        <v>0</v>
      </c>
    </row>
    <row r="164" spans="1:16" ht="108" hidden="1">
      <c r="A164" s="20" t="s">
        <v>239</v>
      </c>
      <c r="B164" s="12" t="s">
        <v>132</v>
      </c>
      <c r="C164" s="13">
        <v>1</v>
      </c>
      <c r="D164" s="14" t="s">
        <v>208</v>
      </c>
      <c r="E164" s="14" t="s">
        <v>207</v>
      </c>
      <c r="F164" s="13">
        <v>35</v>
      </c>
      <c r="G164" s="13">
        <v>35</v>
      </c>
      <c r="H164" s="13">
        <v>2010</v>
      </c>
      <c r="I164" s="14">
        <v>2020</v>
      </c>
      <c r="J164" s="14" t="s">
        <v>207</v>
      </c>
      <c r="K164" s="13">
        <v>30</v>
      </c>
      <c r="L164" s="14" t="s">
        <v>147</v>
      </c>
      <c r="M164" s="13">
        <v>0</v>
      </c>
      <c r="N164" s="14" t="s">
        <v>207</v>
      </c>
      <c r="O164" s="15">
        <v>25</v>
      </c>
      <c r="P164">
        <f t="shared" si="2"/>
        <v>90</v>
      </c>
    </row>
    <row r="165" spans="1:16" ht="24" hidden="1">
      <c r="A165" s="20" t="s">
        <v>239</v>
      </c>
      <c r="B165" s="8" t="s">
        <v>132</v>
      </c>
      <c r="C165" s="9">
        <v>6</v>
      </c>
      <c r="D165" s="10" t="s">
        <v>206</v>
      </c>
      <c r="E165" s="10" t="s">
        <v>207</v>
      </c>
      <c r="F165" s="9">
        <v>18</v>
      </c>
      <c r="G165" s="9">
        <v>18</v>
      </c>
      <c r="H165" s="9">
        <v>2018</v>
      </c>
      <c r="I165" s="10">
        <v>2018</v>
      </c>
      <c r="J165" s="10" t="s">
        <v>147</v>
      </c>
      <c r="K165" s="9">
        <v>0</v>
      </c>
      <c r="L165" s="10" t="s">
        <v>207</v>
      </c>
      <c r="M165" s="9">
        <v>0</v>
      </c>
      <c r="N165" s="10" t="s">
        <v>207</v>
      </c>
      <c r="O165" s="11">
        <v>25</v>
      </c>
      <c r="P165">
        <f t="shared" si="2"/>
        <v>43</v>
      </c>
    </row>
    <row r="166" spans="1:16" ht="72" hidden="1">
      <c r="A166" s="20" t="s">
        <v>239</v>
      </c>
      <c r="B166" s="12" t="s">
        <v>132</v>
      </c>
      <c r="C166" s="13">
        <v>5</v>
      </c>
      <c r="D166" s="14" t="s">
        <v>211</v>
      </c>
      <c r="E166" s="14" t="s">
        <v>205</v>
      </c>
      <c r="F166" s="13">
        <v>8</v>
      </c>
      <c r="G166" s="13">
        <v>0</v>
      </c>
      <c r="H166" s="13" t="s">
        <v>147</v>
      </c>
      <c r="I166" s="14" t="s">
        <v>147</v>
      </c>
      <c r="J166" s="14" t="s">
        <v>147</v>
      </c>
      <c r="K166" s="13">
        <v>0</v>
      </c>
      <c r="L166" s="14" t="s">
        <v>147</v>
      </c>
      <c r="M166" s="13">
        <v>0</v>
      </c>
      <c r="N166" s="14" t="s">
        <v>147</v>
      </c>
      <c r="O166" s="15">
        <v>0</v>
      </c>
      <c r="P166">
        <f t="shared" si="2"/>
        <v>0</v>
      </c>
    </row>
    <row r="167" spans="1:16" ht="96" hidden="1">
      <c r="A167" s="20" t="s">
        <v>240</v>
      </c>
      <c r="B167" s="8" t="s">
        <v>133</v>
      </c>
      <c r="C167" s="9">
        <v>4</v>
      </c>
      <c r="D167" s="10" t="s">
        <v>209</v>
      </c>
      <c r="E167" s="10" t="s">
        <v>207</v>
      </c>
      <c r="F167" s="9">
        <v>10</v>
      </c>
      <c r="G167" s="9">
        <v>10</v>
      </c>
      <c r="H167" s="9">
        <v>2015</v>
      </c>
      <c r="I167" s="10">
        <v>2019</v>
      </c>
      <c r="J167" s="10" t="s">
        <v>207</v>
      </c>
      <c r="K167" s="9">
        <v>35</v>
      </c>
      <c r="L167" s="10" t="s">
        <v>207</v>
      </c>
      <c r="M167" s="9">
        <v>35</v>
      </c>
      <c r="N167" s="10" t="s">
        <v>207</v>
      </c>
      <c r="O167" s="11">
        <v>25</v>
      </c>
      <c r="P167">
        <f t="shared" si="2"/>
        <v>105</v>
      </c>
    </row>
    <row r="168" spans="1:16" ht="108" hidden="1">
      <c r="A168" s="20" t="s">
        <v>240</v>
      </c>
      <c r="B168" s="12" t="s">
        <v>133</v>
      </c>
      <c r="C168" s="13">
        <v>3</v>
      </c>
      <c r="D168" s="14" t="s">
        <v>210</v>
      </c>
      <c r="E168" s="14" t="s">
        <v>207</v>
      </c>
      <c r="F168" s="13">
        <v>25</v>
      </c>
      <c r="G168" s="13">
        <v>25</v>
      </c>
      <c r="H168" s="13">
        <v>2016</v>
      </c>
      <c r="I168" s="14">
        <v>2021</v>
      </c>
      <c r="J168" s="14" t="s">
        <v>207</v>
      </c>
      <c r="K168" s="13">
        <v>35</v>
      </c>
      <c r="L168" s="14" t="s">
        <v>207</v>
      </c>
      <c r="M168" s="13">
        <v>35</v>
      </c>
      <c r="N168" s="14" t="s">
        <v>207</v>
      </c>
      <c r="O168" s="15">
        <v>25</v>
      </c>
      <c r="P168">
        <f t="shared" si="2"/>
        <v>120</v>
      </c>
    </row>
    <row r="169" spans="1:16" ht="72" hidden="1">
      <c r="A169" s="20" t="s">
        <v>240</v>
      </c>
      <c r="B169" s="8" t="s">
        <v>133</v>
      </c>
      <c r="C169" s="9">
        <v>5</v>
      </c>
      <c r="D169" s="10" t="s">
        <v>211</v>
      </c>
      <c r="E169" s="10" t="s">
        <v>207</v>
      </c>
      <c r="F169" s="9">
        <v>8</v>
      </c>
      <c r="G169" s="9">
        <v>8</v>
      </c>
      <c r="H169" s="9">
        <v>2016</v>
      </c>
      <c r="I169" s="10">
        <v>2021</v>
      </c>
      <c r="J169" s="10" t="s">
        <v>207</v>
      </c>
      <c r="K169" s="9">
        <v>0</v>
      </c>
      <c r="L169" s="10" t="s">
        <v>207</v>
      </c>
      <c r="M169" s="9">
        <v>0</v>
      </c>
      <c r="N169" s="10" t="s">
        <v>207</v>
      </c>
      <c r="O169" s="11">
        <v>0</v>
      </c>
      <c r="P169">
        <f t="shared" si="2"/>
        <v>8</v>
      </c>
    </row>
    <row r="170" spans="1:16" ht="24" hidden="1">
      <c r="A170" s="20" t="s">
        <v>240</v>
      </c>
      <c r="B170" s="12" t="s">
        <v>133</v>
      </c>
      <c r="C170" s="13">
        <v>6</v>
      </c>
      <c r="D170" s="14" t="s">
        <v>206</v>
      </c>
      <c r="E170" s="14" t="s">
        <v>207</v>
      </c>
      <c r="F170" s="13">
        <v>18</v>
      </c>
      <c r="G170" s="13">
        <v>18</v>
      </c>
      <c r="H170" s="13">
        <v>2018</v>
      </c>
      <c r="I170" s="14">
        <v>2018</v>
      </c>
      <c r="J170" s="14" t="s">
        <v>207</v>
      </c>
      <c r="K170" s="13">
        <v>0</v>
      </c>
      <c r="L170" s="14" t="s">
        <v>207</v>
      </c>
      <c r="M170" s="13">
        <v>0</v>
      </c>
      <c r="N170" s="14" t="s">
        <v>207</v>
      </c>
      <c r="O170" s="15">
        <v>25</v>
      </c>
      <c r="P170">
        <f t="shared" si="2"/>
        <v>43</v>
      </c>
    </row>
    <row r="171" spans="1:16" ht="108" hidden="1">
      <c r="A171" s="20" t="s">
        <v>240</v>
      </c>
      <c r="B171" s="8" t="s">
        <v>133</v>
      </c>
      <c r="C171" s="9">
        <v>1</v>
      </c>
      <c r="D171" s="10" t="s">
        <v>208</v>
      </c>
      <c r="E171" s="10" t="s">
        <v>207</v>
      </c>
      <c r="F171" s="9">
        <v>35</v>
      </c>
      <c r="G171" s="9">
        <v>35</v>
      </c>
      <c r="H171" s="9">
        <v>2010</v>
      </c>
      <c r="I171" s="10">
        <v>2020</v>
      </c>
      <c r="J171" s="10" t="s">
        <v>207</v>
      </c>
      <c r="K171" s="9">
        <v>30</v>
      </c>
      <c r="L171" s="10" t="s">
        <v>207</v>
      </c>
      <c r="M171" s="9">
        <v>30</v>
      </c>
      <c r="N171" s="10" t="s">
        <v>207</v>
      </c>
      <c r="O171" s="11">
        <v>25</v>
      </c>
      <c r="P171">
        <f t="shared" si="2"/>
        <v>120</v>
      </c>
    </row>
    <row r="172" spans="1:16" ht="60" hidden="1">
      <c r="A172" s="20" t="s">
        <v>240</v>
      </c>
      <c r="B172" s="12" t="s">
        <v>133</v>
      </c>
      <c r="C172" s="13">
        <v>2</v>
      </c>
      <c r="D172" s="14" t="s">
        <v>204</v>
      </c>
      <c r="E172" s="14" t="s">
        <v>207</v>
      </c>
      <c r="F172" s="13">
        <v>5</v>
      </c>
      <c r="G172" s="13">
        <v>5</v>
      </c>
      <c r="H172" s="13">
        <v>2010</v>
      </c>
      <c r="I172" s="14">
        <v>2020</v>
      </c>
      <c r="J172" s="14" t="s">
        <v>207</v>
      </c>
      <c r="K172" s="13">
        <v>0</v>
      </c>
      <c r="L172" s="14" t="s">
        <v>207</v>
      </c>
      <c r="M172" s="13">
        <v>0</v>
      </c>
      <c r="N172" s="14" t="s">
        <v>207</v>
      </c>
      <c r="O172" s="15">
        <v>0</v>
      </c>
      <c r="P172">
        <f t="shared" si="2"/>
        <v>5</v>
      </c>
    </row>
    <row r="173" spans="1:16" ht="24" hidden="1">
      <c r="A173" s="20" t="s">
        <v>241</v>
      </c>
      <c r="B173" s="8" t="s">
        <v>134</v>
      </c>
      <c r="C173" s="9">
        <v>6</v>
      </c>
      <c r="D173" s="10" t="s">
        <v>206</v>
      </c>
      <c r="E173" s="10" t="s">
        <v>207</v>
      </c>
      <c r="F173" s="9">
        <v>18</v>
      </c>
      <c r="G173" s="9">
        <v>18</v>
      </c>
      <c r="H173" s="9">
        <v>2018</v>
      </c>
      <c r="I173" s="10">
        <v>2018</v>
      </c>
      <c r="J173" s="10" t="s">
        <v>205</v>
      </c>
      <c r="K173" s="9">
        <v>0</v>
      </c>
      <c r="L173" s="10" t="s">
        <v>207</v>
      </c>
      <c r="M173" s="9">
        <v>0</v>
      </c>
      <c r="N173" s="10" t="s">
        <v>207</v>
      </c>
      <c r="O173" s="11">
        <v>25</v>
      </c>
      <c r="P173">
        <f t="shared" si="2"/>
        <v>43</v>
      </c>
    </row>
    <row r="174" spans="1:16" ht="96" hidden="1">
      <c r="A174" s="20" t="s">
        <v>241</v>
      </c>
      <c r="B174" s="12" t="s">
        <v>134</v>
      </c>
      <c r="C174" s="13">
        <v>4</v>
      </c>
      <c r="D174" s="14" t="s">
        <v>209</v>
      </c>
      <c r="E174" s="14" t="s">
        <v>207</v>
      </c>
      <c r="F174" s="13">
        <v>10</v>
      </c>
      <c r="G174" s="13">
        <v>10</v>
      </c>
      <c r="H174" s="13">
        <v>2017</v>
      </c>
      <c r="I174" s="14">
        <v>2023</v>
      </c>
      <c r="J174" s="14" t="s">
        <v>207</v>
      </c>
      <c r="K174" s="13">
        <v>35</v>
      </c>
      <c r="L174" s="14" t="s">
        <v>207</v>
      </c>
      <c r="M174" s="13">
        <v>35</v>
      </c>
      <c r="N174" s="14" t="s">
        <v>207</v>
      </c>
      <c r="O174" s="15">
        <v>25</v>
      </c>
      <c r="P174">
        <f t="shared" si="2"/>
        <v>105</v>
      </c>
    </row>
    <row r="175" spans="1:16" ht="72" hidden="1">
      <c r="A175" s="20" t="s">
        <v>241</v>
      </c>
      <c r="B175" s="8" t="s">
        <v>134</v>
      </c>
      <c r="C175" s="9">
        <v>5</v>
      </c>
      <c r="D175" s="10" t="s">
        <v>211</v>
      </c>
      <c r="E175" s="10" t="s">
        <v>205</v>
      </c>
      <c r="F175" s="9">
        <v>8</v>
      </c>
      <c r="G175" s="9">
        <v>0</v>
      </c>
      <c r="H175" s="9" t="s">
        <v>147</v>
      </c>
      <c r="I175" s="10" t="s">
        <v>147</v>
      </c>
      <c r="J175" s="10" t="s">
        <v>205</v>
      </c>
      <c r="K175" s="9">
        <v>0</v>
      </c>
      <c r="L175" s="10" t="s">
        <v>205</v>
      </c>
      <c r="M175" s="9">
        <v>0</v>
      </c>
      <c r="N175" s="10" t="s">
        <v>205</v>
      </c>
      <c r="O175" s="11">
        <v>0</v>
      </c>
      <c r="P175">
        <f t="shared" si="2"/>
        <v>0</v>
      </c>
    </row>
    <row r="176" spans="1:16" ht="108" hidden="1">
      <c r="A176" s="20" t="s">
        <v>241</v>
      </c>
      <c r="B176" s="12" t="s">
        <v>134</v>
      </c>
      <c r="C176" s="13">
        <v>1</v>
      </c>
      <c r="D176" s="14" t="s">
        <v>208</v>
      </c>
      <c r="E176" s="14" t="s">
        <v>207</v>
      </c>
      <c r="F176" s="13">
        <v>35</v>
      </c>
      <c r="G176" s="13">
        <v>35</v>
      </c>
      <c r="H176" s="13">
        <v>2013</v>
      </c>
      <c r="I176" s="14">
        <v>2023</v>
      </c>
      <c r="J176" s="14" t="s">
        <v>207</v>
      </c>
      <c r="K176" s="13">
        <v>30</v>
      </c>
      <c r="L176" s="14" t="s">
        <v>205</v>
      </c>
      <c r="M176" s="13">
        <v>0</v>
      </c>
      <c r="N176" s="14" t="s">
        <v>207</v>
      </c>
      <c r="O176" s="15">
        <v>25</v>
      </c>
      <c r="P176">
        <f t="shared" si="2"/>
        <v>90</v>
      </c>
    </row>
    <row r="177" spans="1:16" ht="108" hidden="1">
      <c r="A177" s="20" t="s">
        <v>241</v>
      </c>
      <c r="B177" s="8" t="s">
        <v>134</v>
      </c>
      <c r="C177" s="9">
        <v>3</v>
      </c>
      <c r="D177" s="10" t="s">
        <v>210</v>
      </c>
      <c r="E177" s="10" t="s">
        <v>207</v>
      </c>
      <c r="F177" s="9">
        <v>25</v>
      </c>
      <c r="G177" s="9">
        <v>25</v>
      </c>
      <c r="H177" s="9">
        <v>2018</v>
      </c>
      <c r="I177" s="10">
        <v>2023</v>
      </c>
      <c r="J177" s="10" t="s">
        <v>207</v>
      </c>
      <c r="K177" s="9">
        <v>35</v>
      </c>
      <c r="L177" s="10" t="s">
        <v>207</v>
      </c>
      <c r="M177" s="9">
        <v>35</v>
      </c>
      <c r="N177" s="10" t="s">
        <v>207</v>
      </c>
      <c r="O177" s="11">
        <v>25</v>
      </c>
      <c r="P177">
        <f t="shared" si="2"/>
        <v>120</v>
      </c>
    </row>
    <row r="178" spans="1:16" ht="60" hidden="1">
      <c r="A178" s="20" t="s">
        <v>241</v>
      </c>
      <c r="B178" s="12" t="s">
        <v>134</v>
      </c>
      <c r="C178" s="13">
        <v>2</v>
      </c>
      <c r="D178" s="14" t="s">
        <v>204</v>
      </c>
      <c r="E178" s="14" t="s">
        <v>205</v>
      </c>
      <c r="F178" s="13">
        <v>5</v>
      </c>
      <c r="G178" s="13">
        <v>0</v>
      </c>
      <c r="H178" s="13" t="s">
        <v>147</v>
      </c>
      <c r="I178" s="14" t="s">
        <v>147</v>
      </c>
      <c r="J178" s="14" t="s">
        <v>205</v>
      </c>
      <c r="K178" s="13">
        <v>0</v>
      </c>
      <c r="L178" s="14" t="s">
        <v>205</v>
      </c>
      <c r="M178" s="13">
        <v>0</v>
      </c>
      <c r="N178" s="14" t="s">
        <v>205</v>
      </c>
      <c r="O178" s="15">
        <v>0</v>
      </c>
      <c r="P178">
        <f t="shared" si="2"/>
        <v>0</v>
      </c>
    </row>
    <row r="179" spans="1:16" ht="24" hidden="1">
      <c r="A179" s="20" t="s">
        <v>242</v>
      </c>
      <c r="B179" s="8" t="s">
        <v>135</v>
      </c>
      <c r="C179" s="9">
        <v>6</v>
      </c>
      <c r="D179" s="10" t="s">
        <v>206</v>
      </c>
      <c r="E179" s="10" t="s">
        <v>207</v>
      </c>
      <c r="F179" s="9">
        <v>18</v>
      </c>
      <c r="G179" s="9">
        <v>18</v>
      </c>
      <c r="H179" s="9">
        <v>2018</v>
      </c>
      <c r="I179" s="10">
        <v>2018</v>
      </c>
      <c r="J179" s="10" t="s">
        <v>207</v>
      </c>
      <c r="K179" s="9">
        <v>0</v>
      </c>
      <c r="L179" s="10" t="s">
        <v>207</v>
      </c>
      <c r="M179" s="9">
        <v>0</v>
      </c>
      <c r="N179" s="10" t="s">
        <v>207</v>
      </c>
      <c r="O179" s="11">
        <v>25</v>
      </c>
      <c r="P179">
        <f t="shared" si="2"/>
        <v>43</v>
      </c>
    </row>
    <row r="180" spans="1:16" ht="108" hidden="1">
      <c r="A180" s="20" t="s">
        <v>242</v>
      </c>
      <c r="B180" s="12" t="s">
        <v>135</v>
      </c>
      <c r="C180" s="13">
        <v>3</v>
      </c>
      <c r="D180" s="14" t="s">
        <v>210</v>
      </c>
      <c r="E180" s="14" t="s">
        <v>207</v>
      </c>
      <c r="F180" s="13">
        <v>25</v>
      </c>
      <c r="G180" s="13">
        <v>25</v>
      </c>
      <c r="H180" s="13">
        <v>2017</v>
      </c>
      <c r="I180" s="14">
        <v>2022</v>
      </c>
      <c r="J180" s="14" t="s">
        <v>207</v>
      </c>
      <c r="K180" s="13">
        <v>35</v>
      </c>
      <c r="L180" s="14" t="s">
        <v>207</v>
      </c>
      <c r="M180" s="13">
        <v>35</v>
      </c>
      <c r="N180" s="14" t="s">
        <v>207</v>
      </c>
      <c r="O180" s="15">
        <v>25</v>
      </c>
      <c r="P180">
        <f t="shared" si="2"/>
        <v>120</v>
      </c>
    </row>
    <row r="181" spans="1:16" ht="72" hidden="1">
      <c r="A181" s="20" t="s">
        <v>242</v>
      </c>
      <c r="B181" s="8" t="s">
        <v>135</v>
      </c>
      <c r="C181" s="9">
        <v>5</v>
      </c>
      <c r="D181" s="10" t="s">
        <v>211</v>
      </c>
      <c r="E181" s="10" t="s">
        <v>207</v>
      </c>
      <c r="F181" s="9">
        <v>8</v>
      </c>
      <c r="G181" s="9">
        <v>8</v>
      </c>
      <c r="H181" s="9">
        <v>2018</v>
      </c>
      <c r="I181" s="10">
        <v>2018</v>
      </c>
      <c r="J181" s="10" t="s">
        <v>207</v>
      </c>
      <c r="K181" s="9">
        <v>0</v>
      </c>
      <c r="L181" s="10" t="s">
        <v>207</v>
      </c>
      <c r="M181" s="9">
        <v>0</v>
      </c>
      <c r="N181" s="10" t="s">
        <v>207</v>
      </c>
      <c r="O181" s="11">
        <v>0</v>
      </c>
      <c r="P181">
        <f t="shared" si="2"/>
        <v>8</v>
      </c>
    </row>
    <row r="182" spans="1:16" ht="108" hidden="1">
      <c r="A182" s="20" t="s">
        <v>242</v>
      </c>
      <c r="B182" s="12" t="s">
        <v>135</v>
      </c>
      <c r="C182" s="13">
        <v>1</v>
      </c>
      <c r="D182" s="14" t="s">
        <v>208</v>
      </c>
      <c r="E182" s="14" t="s">
        <v>207</v>
      </c>
      <c r="F182" s="13">
        <v>35</v>
      </c>
      <c r="G182" s="13">
        <v>35</v>
      </c>
      <c r="H182" s="13">
        <v>2012</v>
      </c>
      <c r="I182" s="14">
        <v>2022</v>
      </c>
      <c r="J182" s="14" t="s">
        <v>207</v>
      </c>
      <c r="K182" s="13">
        <v>30</v>
      </c>
      <c r="L182" s="14" t="s">
        <v>207</v>
      </c>
      <c r="M182" s="13">
        <v>30</v>
      </c>
      <c r="N182" s="14" t="s">
        <v>207</v>
      </c>
      <c r="O182" s="15">
        <v>25</v>
      </c>
      <c r="P182">
        <f t="shared" si="2"/>
        <v>120</v>
      </c>
    </row>
    <row r="183" spans="1:16" ht="96" hidden="1">
      <c r="A183" s="20" t="s">
        <v>242</v>
      </c>
      <c r="B183" s="8" t="s">
        <v>135</v>
      </c>
      <c r="C183" s="9">
        <v>4</v>
      </c>
      <c r="D183" s="10" t="s">
        <v>209</v>
      </c>
      <c r="E183" s="10" t="s">
        <v>207</v>
      </c>
      <c r="F183" s="9">
        <v>10</v>
      </c>
      <c r="G183" s="9">
        <v>10</v>
      </c>
      <c r="H183" s="9">
        <v>2018</v>
      </c>
      <c r="I183" s="10">
        <v>2022</v>
      </c>
      <c r="J183" s="10" t="s">
        <v>207</v>
      </c>
      <c r="K183" s="9">
        <v>35</v>
      </c>
      <c r="L183" s="10" t="s">
        <v>207</v>
      </c>
      <c r="M183" s="9">
        <v>35</v>
      </c>
      <c r="N183" s="10" t="s">
        <v>207</v>
      </c>
      <c r="O183" s="11">
        <v>25</v>
      </c>
      <c r="P183">
        <f t="shared" si="2"/>
        <v>105</v>
      </c>
    </row>
    <row r="184" spans="1:16" ht="60" hidden="1">
      <c r="A184" s="20" t="s">
        <v>242</v>
      </c>
      <c r="B184" s="12" t="s">
        <v>135</v>
      </c>
      <c r="C184" s="13">
        <v>2</v>
      </c>
      <c r="D184" s="14" t="s">
        <v>204</v>
      </c>
      <c r="E184" s="14" t="s">
        <v>207</v>
      </c>
      <c r="F184" s="13">
        <v>5</v>
      </c>
      <c r="G184" s="13">
        <v>5</v>
      </c>
      <c r="H184" s="13">
        <v>2018</v>
      </c>
      <c r="I184" s="14">
        <v>2018</v>
      </c>
      <c r="J184" s="14" t="s">
        <v>207</v>
      </c>
      <c r="K184" s="13">
        <v>0</v>
      </c>
      <c r="L184" s="14" t="s">
        <v>207</v>
      </c>
      <c r="M184" s="13">
        <v>0</v>
      </c>
      <c r="N184" s="14" t="s">
        <v>207</v>
      </c>
      <c r="O184" s="15">
        <v>0</v>
      </c>
      <c r="P184">
        <f t="shared" si="2"/>
        <v>5</v>
      </c>
    </row>
    <row r="185" spans="1:16" ht="72" hidden="1">
      <c r="A185" s="20" t="s">
        <v>243</v>
      </c>
      <c r="B185" s="8" t="s">
        <v>136</v>
      </c>
      <c r="C185" s="9">
        <v>5</v>
      </c>
      <c r="D185" s="10" t="s">
        <v>211</v>
      </c>
      <c r="E185" s="10" t="s">
        <v>207</v>
      </c>
      <c r="F185" s="9">
        <v>8</v>
      </c>
      <c r="G185" s="9">
        <v>8</v>
      </c>
      <c r="H185" s="9">
        <v>2014</v>
      </c>
      <c r="I185" s="10">
        <v>2017</v>
      </c>
      <c r="J185" s="10" t="s">
        <v>207</v>
      </c>
      <c r="K185" s="9">
        <v>0</v>
      </c>
      <c r="L185" s="10" t="s">
        <v>207</v>
      </c>
      <c r="M185" s="9">
        <v>0</v>
      </c>
      <c r="N185" s="10" t="s">
        <v>207</v>
      </c>
      <c r="O185" s="11">
        <v>0</v>
      </c>
      <c r="P185">
        <f t="shared" si="2"/>
        <v>8</v>
      </c>
    </row>
    <row r="186" spans="1:16" ht="96" hidden="1">
      <c r="A186" s="20" t="s">
        <v>243</v>
      </c>
      <c r="B186" s="12" t="s">
        <v>136</v>
      </c>
      <c r="C186" s="13">
        <v>4</v>
      </c>
      <c r="D186" s="14" t="s">
        <v>209</v>
      </c>
      <c r="E186" s="14" t="s">
        <v>207</v>
      </c>
      <c r="F186" s="13">
        <v>10</v>
      </c>
      <c r="G186" s="13">
        <v>10</v>
      </c>
      <c r="H186" s="13">
        <v>2016</v>
      </c>
      <c r="I186" s="14">
        <v>2022</v>
      </c>
      <c r="J186" s="14" t="s">
        <v>207</v>
      </c>
      <c r="K186" s="13">
        <v>35</v>
      </c>
      <c r="L186" s="14" t="s">
        <v>207</v>
      </c>
      <c r="M186" s="13">
        <v>35</v>
      </c>
      <c r="N186" s="14" t="s">
        <v>207</v>
      </c>
      <c r="O186" s="15">
        <v>25</v>
      </c>
      <c r="P186">
        <f t="shared" si="2"/>
        <v>105</v>
      </c>
    </row>
    <row r="187" spans="1:16" ht="24" hidden="1">
      <c r="A187" s="20" t="s">
        <v>243</v>
      </c>
      <c r="B187" s="8" t="s">
        <v>136</v>
      </c>
      <c r="C187" s="9">
        <v>6</v>
      </c>
      <c r="D187" s="10" t="s">
        <v>206</v>
      </c>
      <c r="E187" s="10" t="s">
        <v>207</v>
      </c>
      <c r="F187" s="9">
        <v>18</v>
      </c>
      <c r="G187" s="9">
        <v>18</v>
      </c>
      <c r="H187" s="9">
        <v>2018</v>
      </c>
      <c r="I187" s="10">
        <v>2018</v>
      </c>
      <c r="J187" s="10" t="s">
        <v>207</v>
      </c>
      <c r="K187" s="9">
        <v>0</v>
      </c>
      <c r="L187" s="10" t="s">
        <v>207</v>
      </c>
      <c r="M187" s="9">
        <v>0</v>
      </c>
      <c r="N187" s="10" t="s">
        <v>207</v>
      </c>
      <c r="O187" s="11">
        <v>25</v>
      </c>
      <c r="P187">
        <f t="shared" si="2"/>
        <v>43</v>
      </c>
    </row>
    <row r="188" spans="1:16" ht="60" hidden="1">
      <c r="A188" s="20" t="s">
        <v>243</v>
      </c>
      <c r="B188" s="12" t="s">
        <v>136</v>
      </c>
      <c r="C188" s="13">
        <v>2</v>
      </c>
      <c r="D188" s="14" t="s">
        <v>204</v>
      </c>
      <c r="E188" s="14" t="s">
        <v>205</v>
      </c>
      <c r="F188" s="13">
        <v>5</v>
      </c>
      <c r="G188" s="13">
        <v>0</v>
      </c>
      <c r="H188" s="13" t="s">
        <v>147</v>
      </c>
      <c r="I188" s="14" t="s">
        <v>147</v>
      </c>
      <c r="J188" s="14" t="s">
        <v>205</v>
      </c>
      <c r="K188" s="13">
        <v>0</v>
      </c>
      <c r="L188" s="14" t="s">
        <v>205</v>
      </c>
      <c r="M188" s="13">
        <v>0</v>
      </c>
      <c r="N188" s="14" t="s">
        <v>205</v>
      </c>
      <c r="O188" s="15">
        <v>0</v>
      </c>
      <c r="P188">
        <f t="shared" si="2"/>
        <v>0</v>
      </c>
    </row>
    <row r="189" spans="1:16" ht="108" hidden="1">
      <c r="A189" s="20" t="s">
        <v>243</v>
      </c>
      <c r="B189" s="8" t="s">
        <v>136</v>
      </c>
      <c r="C189" s="9">
        <v>1</v>
      </c>
      <c r="D189" s="10" t="s">
        <v>208</v>
      </c>
      <c r="E189" s="10" t="s">
        <v>207</v>
      </c>
      <c r="F189" s="9">
        <v>35</v>
      </c>
      <c r="G189" s="9">
        <v>35</v>
      </c>
      <c r="H189" s="9">
        <v>2014</v>
      </c>
      <c r="I189" s="10">
        <v>2024</v>
      </c>
      <c r="J189" s="10" t="s">
        <v>207</v>
      </c>
      <c r="K189" s="9">
        <v>30</v>
      </c>
      <c r="L189" s="10" t="s">
        <v>207</v>
      </c>
      <c r="M189" s="9">
        <v>30</v>
      </c>
      <c r="N189" s="10" t="s">
        <v>207</v>
      </c>
      <c r="O189" s="11">
        <v>25</v>
      </c>
      <c r="P189">
        <f t="shared" si="2"/>
        <v>120</v>
      </c>
    </row>
    <row r="190" spans="1:16" ht="108" hidden="1">
      <c r="A190" s="20" t="s">
        <v>243</v>
      </c>
      <c r="B190" s="12" t="s">
        <v>136</v>
      </c>
      <c r="C190" s="13">
        <v>3</v>
      </c>
      <c r="D190" s="14" t="s">
        <v>210</v>
      </c>
      <c r="E190" s="14" t="s">
        <v>207</v>
      </c>
      <c r="F190" s="13">
        <v>25</v>
      </c>
      <c r="G190" s="13">
        <v>25</v>
      </c>
      <c r="H190" s="13">
        <v>2014</v>
      </c>
      <c r="I190" s="14">
        <v>2019</v>
      </c>
      <c r="J190" s="14" t="s">
        <v>207</v>
      </c>
      <c r="K190" s="13">
        <v>35</v>
      </c>
      <c r="L190" s="14" t="s">
        <v>207</v>
      </c>
      <c r="M190" s="13">
        <v>35</v>
      </c>
      <c r="N190" s="14" t="s">
        <v>207</v>
      </c>
      <c r="O190" s="15">
        <v>25</v>
      </c>
      <c r="P190">
        <f t="shared" si="2"/>
        <v>120</v>
      </c>
    </row>
    <row r="191" spans="1:16" ht="108" hidden="1">
      <c r="A191" s="20" t="s">
        <v>244</v>
      </c>
      <c r="B191" s="8" t="s">
        <v>137</v>
      </c>
      <c r="C191" s="9">
        <v>1</v>
      </c>
      <c r="D191" s="10" t="s">
        <v>208</v>
      </c>
      <c r="E191" s="10" t="s">
        <v>207</v>
      </c>
      <c r="F191" s="9">
        <v>35</v>
      </c>
      <c r="G191" s="9">
        <v>35</v>
      </c>
      <c r="H191" s="9">
        <v>2015</v>
      </c>
      <c r="I191" s="10">
        <v>2025</v>
      </c>
      <c r="J191" s="10" t="s">
        <v>207</v>
      </c>
      <c r="K191" s="9">
        <v>30</v>
      </c>
      <c r="L191" s="10" t="s">
        <v>207</v>
      </c>
      <c r="M191" s="9">
        <v>30</v>
      </c>
      <c r="N191" s="10" t="s">
        <v>207</v>
      </c>
      <c r="O191" s="11">
        <v>25</v>
      </c>
      <c r="P191">
        <f t="shared" si="2"/>
        <v>120</v>
      </c>
    </row>
    <row r="192" spans="1:16" ht="60" hidden="1">
      <c r="A192" s="20" t="s">
        <v>244</v>
      </c>
      <c r="B192" s="12" t="s">
        <v>137</v>
      </c>
      <c r="C192" s="13">
        <v>2</v>
      </c>
      <c r="D192" s="14" t="s">
        <v>204</v>
      </c>
      <c r="E192" s="14" t="s">
        <v>207</v>
      </c>
      <c r="F192" s="13">
        <v>5</v>
      </c>
      <c r="G192" s="13">
        <v>5</v>
      </c>
      <c r="H192" s="13">
        <v>2015</v>
      </c>
      <c r="I192" s="14">
        <v>2025</v>
      </c>
      <c r="J192" s="14" t="s">
        <v>207</v>
      </c>
      <c r="K192" s="13">
        <v>0</v>
      </c>
      <c r="L192" s="14" t="s">
        <v>207</v>
      </c>
      <c r="M192" s="13">
        <v>0</v>
      </c>
      <c r="N192" s="14" t="s">
        <v>207</v>
      </c>
      <c r="O192" s="15">
        <v>0</v>
      </c>
      <c r="P192">
        <f t="shared" si="2"/>
        <v>5</v>
      </c>
    </row>
    <row r="193" spans="1:16" ht="24" hidden="1">
      <c r="A193" s="20" t="s">
        <v>244</v>
      </c>
      <c r="B193" s="8" t="s">
        <v>137</v>
      </c>
      <c r="C193" s="9">
        <v>6</v>
      </c>
      <c r="D193" s="10" t="s">
        <v>206</v>
      </c>
      <c r="E193" s="10" t="s">
        <v>207</v>
      </c>
      <c r="F193" s="9">
        <v>18</v>
      </c>
      <c r="G193" s="9">
        <v>18</v>
      </c>
      <c r="H193" s="9">
        <v>2018</v>
      </c>
      <c r="I193" s="10">
        <v>2018</v>
      </c>
      <c r="J193" s="10" t="s">
        <v>207</v>
      </c>
      <c r="K193" s="9">
        <v>0</v>
      </c>
      <c r="L193" s="10" t="s">
        <v>207</v>
      </c>
      <c r="M193" s="9">
        <v>0</v>
      </c>
      <c r="N193" s="10" t="s">
        <v>207</v>
      </c>
      <c r="O193" s="11">
        <v>25</v>
      </c>
      <c r="P193">
        <f t="shared" si="2"/>
        <v>43</v>
      </c>
    </row>
    <row r="194" spans="1:16" ht="96" hidden="1">
      <c r="A194" s="20" t="s">
        <v>244</v>
      </c>
      <c r="B194" s="12" t="s">
        <v>137</v>
      </c>
      <c r="C194" s="13">
        <v>4</v>
      </c>
      <c r="D194" s="14" t="s">
        <v>209</v>
      </c>
      <c r="E194" s="14" t="s">
        <v>207</v>
      </c>
      <c r="F194" s="13">
        <v>10</v>
      </c>
      <c r="G194" s="13">
        <v>10</v>
      </c>
      <c r="H194" s="13">
        <v>2015</v>
      </c>
      <c r="I194" s="14">
        <v>2020</v>
      </c>
      <c r="J194" s="14" t="s">
        <v>207</v>
      </c>
      <c r="K194" s="13">
        <v>35</v>
      </c>
      <c r="L194" s="14" t="s">
        <v>207</v>
      </c>
      <c r="M194" s="13">
        <v>35</v>
      </c>
      <c r="N194" s="14" t="s">
        <v>207</v>
      </c>
      <c r="O194" s="15">
        <v>25</v>
      </c>
      <c r="P194">
        <f t="shared" si="2"/>
        <v>105</v>
      </c>
    </row>
    <row r="195" spans="1:16" ht="72" hidden="1">
      <c r="A195" s="20" t="s">
        <v>244</v>
      </c>
      <c r="B195" s="8" t="s">
        <v>137</v>
      </c>
      <c r="C195" s="9">
        <v>5</v>
      </c>
      <c r="D195" s="10" t="s">
        <v>211</v>
      </c>
      <c r="E195" s="10" t="s">
        <v>207</v>
      </c>
      <c r="F195" s="9">
        <v>8</v>
      </c>
      <c r="G195" s="9">
        <v>8</v>
      </c>
      <c r="H195" s="9">
        <v>2015</v>
      </c>
      <c r="I195" s="10">
        <v>2020</v>
      </c>
      <c r="J195" s="10" t="s">
        <v>207</v>
      </c>
      <c r="K195" s="9">
        <v>0</v>
      </c>
      <c r="L195" s="10" t="s">
        <v>207</v>
      </c>
      <c r="M195" s="9">
        <v>0</v>
      </c>
      <c r="N195" s="10" t="s">
        <v>207</v>
      </c>
      <c r="O195" s="11">
        <v>0</v>
      </c>
      <c r="P195">
        <f t="shared" si="2"/>
        <v>8</v>
      </c>
    </row>
    <row r="196" spans="1:16" ht="108" hidden="1">
      <c r="A196" s="20" t="s">
        <v>244</v>
      </c>
      <c r="B196" s="12" t="s">
        <v>137</v>
      </c>
      <c r="C196" s="13">
        <v>3</v>
      </c>
      <c r="D196" s="14" t="s">
        <v>210</v>
      </c>
      <c r="E196" s="14" t="s">
        <v>207</v>
      </c>
      <c r="F196" s="13">
        <v>25</v>
      </c>
      <c r="G196" s="13">
        <v>25</v>
      </c>
      <c r="H196" s="13">
        <v>2015</v>
      </c>
      <c r="I196" s="14">
        <v>2020</v>
      </c>
      <c r="J196" s="14" t="s">
        <v>207</v>
      </c>
      <c r="K196" s="13">
        <v>35</v>
      </c>
      <c r="L196" s="14" t="s">
        <v>207</v>
      </c>
      <c r="M196" s="13">
        <v>35</v>
      </c>
      <c r="N196" s="14" t="s">
        <v>207</v>
      </c>
      <c r="O196" s="15">
        <v>25</v>
      </c>
      <c r="P196">
        <f t="shared" si="2"/>
        <v>120</v>
      </c>
    </row>
    <row r="197" spans="1:16" ht="96" hidden="1">
      <c r="A197" s="20" t="s">
        <v>245</v>
      </c>
      <c r="B197" s="8" t="s">
        <v>138</v>
      </c>
      <c r="C197" s="9">
        <v>4</v>
      </c>
      <c r="D197" s="10" t="s">
        <v>209</v>
      </c>
      <c r="E197" s="10" t="s">
        <v>207</v>
      </c>
      <c r="F197" s="9">
        <v>10</v>
      </c>
      <c r="G197" s="9">
        <v>10</v>
      </c>
      <c r="H197" s="9">
        <v>2016</v>
      </c>
      <c r="I197" s="10">
        <v>2020</v>
      </c>
      <c r="J197" s="10" t="s">
        <v>207</v>
      </c>
      <c r="K197" s="9">
        <v>35</v>
      </c>
      <c r="L197" s="10" t="s">
        <v>205</v>
      </c>
      <c r="M197" s="9">
        <v>0</v>
      </c>
      <c r="N197" s="10" t="s">
        <v>207</v>
      </c>
      <c r="O197" s="11">
        <v>25</v>
      </c>
      <c r="P197">
        <f t="shared" si="2"/>
        <v>70</v>
      </c>
    </row>
    <row r="198" spans="1:16" ht="24" hidden="1">
      <c r="A198" s="20" t="s">
        <v>245</v>
      </c>
      <c r="B198" s="12" t="s">
        <v>138</v>
      </c>
      <c r="C198" s="13">
        <v>6</v>
      </c>
      <c r="D198" s="14" t="s">
        <v>206</v>
      </c>
      <c r="E198" s="14" t="s">
        <v>207</v>
      </c>
      <c r="F198" s="13">
        <v>18</v>
      </c>
      <c r="G198" s="13">
        <v>18</v>
      </c>
      <c r="H198" s="13">
        <v>2018</v>
      </c>
      <c r="I198" s="14">
        <v>2018</v>
      </c>
      <c r="J198" s="14" t="s">
        <v>205</v>
      </c>
      <c r="K198" s="13">
        <v>0</v>
      </c>
      <c r="L198" s="14" t="s">
        <v>207</v>
      </c>
      <c r="M198" s="13">
        <v>0</v>
      </c>
      <c r="N198" s="14" t="s">
        <v>207</v>
      </c>
      <c r="O198" s="15">
        <v>25</v>
      </c>
      <c r="P198">
        <f t="shared" ref="P198:P261" si="3">G198+K198+M198+O198</f>
        <v>43</v>
      </c>
    </row>
    <row r="199" spans="1:16" ht="60" hidden="1">
      <c r="A199" s="20" t="s">
        <v>245</v>
      </c>
      <c r="B199" s="8" t="s">
        <v>138</v>
      </c>
      <c r="C199" s="9">
        <v>2</v>
      </c>
      <c r="D199" s="10" t="s">
        <v>204</v>
      </c>
      <c r="E199" s="10" t="s">
        <v>207</v>
      </c>
      <c r="F199" s="9">
        <v>5</v>
      </c>
      <c r="G199" s="9">
        <v>5</v>
      </c>
      <c r="H199" s="9">
        <v>2018</v>
      </c>
      <c r="I199" s="10">
        <v>2018</v>
      </c>
      <c r="J199" s="10" t="s">
        <v>147</v>
      </c>
      <c r="K199" s="9">
        <v>0</v>
      </c>
      <c r="L199" s="10" t="s">
        <v>207</v>
      </c>
      <c r="M199" s="9">
        <v>0</v>
      </c>
      <c r="N199" s="10" t="s">
        <v>207</v>
      </c>
      <c r="O199" s="11">
        <v>0</v>
      </c>
      <c r="P199">
        <f t="shared" si="3"/>
        <v>5</v>
      </c>
    </row>
    <row r="200" spans="1:16" ht="108" hidden="1">
      <c r="A200" s="20" t="s">
        <v>245</v>
      </c>
      <c r="B200" s="12" t="s">
        <v>138</v>
      </c>
      <c r="C200" s="13">
        <v>3</v>
      </c>
      <c r="D200" s="14" t="s">
        <v>210</v>
      </c>
      <c r="E200" s="14" t="s">
        <v>207</v>
      </c>
      <c r="F200" s="13">
        <v>25</v>
      </c>
      <c r="G200" s="13">
        <v>25</v>
      </c>
      <c r="H200" s="13">
        <v>2017</v>
      </c>
      <c r="I200" s="14">
        <v>2021</v>
      </c>
      <c r="J200" s="14" t="s">
        <v>207</v>
      </c>
      <c r="K200" s="13">
        <v>35</v>
      </c>
      <c r="L200" s="14" t="s">
        <v>205</v>
      </c>
      <c r="M200" s="13">
        <v>0</v>
      </c>
      <c r="N200" s="14" t="s">
        <v>207</v>
      </c>
      <c r="O200" s="15">
        <v>25</v>
      </c>
      <c r="P200">
        <f t="shared" si="3"/>
        <v>85</v>
      </c>
    </row>
    <row r="201" spans="1:16" ht="108" hidden="1">
      <c r="A201" s="20" t="s">
        <v>245</v>
      </c>
      <c r="B201" s="8" t="s">
        <v>138</v>
      </c>
      <c r="C201" s="9">
        <v>1</v>
      </c>
      <c r="D201" s="10" t="s">
        <v>208</v>
      </c>
      <c r="E201" s="10" t="s">
        <v>207</v>
      </c>
      <c r="F201" s="9">
        <v>35</v>
      </c>
      <c r="G201" s="9">
        <v>35</v>
      </c>
      <c r="H201" s="9">
        <v>2017</v>
      </c>
      <c r="I201" s="10">
        <v>2026</v>
      </c>
      <c r="J201" s="10" t="s">
        <v>207</v>
      </c>
      <c r="K201" s="9">
        <v>30</v>
      </c>
      <c r="L201" s="10" t="s">
        <v>207</v>
      </c>
      <c r="M201" s="9">
        <v>30</v>
      </c>
      <c r="N201" s="10" t="s">
        <v>207</v>
      </c>
      <c r="O201" s="11">
        <v>25</v>
      </c>
      <c r="P201">
        <f t="shared" si="3"/>
        <v>120</v>
      </c>
    </row>
    <row r="202" spans="1:16" ht="72" hidden="1">
      <c r="A202" s="20" t="s">
        <v>245</v>
      </c>
      <c r="B202" s="12" t="s">
        <v>138</v>
      </c>
      <c r="C202" s="13">
        <v>5</v>
      </c>
      <c r="D202" s="14" t="s">
        <v>211</v>
      </c>
      <c r="E202" s="14" t="s">
        <v>207</v>
      </c>
      <c r="F202" s="13">
        <v>8</v>
      </c>
      <c r="G202" s="13">
        <v>8</v>
      </c>
      <c r="H202" s="13">
        <v>2018</v>
      </c>
      <c r="I202" s="14">
        <v>2018</v>
      </c>
      <c r="J202" s="14" t="s">
        <v>147</v>
      </c>
      <c r="K202" s="13">
        <v>0</v>
      </c>
      <c r="L202" s="14" t="s">
        <v>207</v>
      </c>
      <c r="M202" s="13">
        <v>0</v>
      </c>
      <c r="N202" s="14" t="s">
        <v>207</v>
      </c>
      <c r="O202" s="15">
        <v>0</v>
      </c>
      <c r="P202">
        <f t="shared" si="3"/>
        <v>8</v>
      </c>
    </row>
    <row r="203" spans="1:16" ht="108" hidden="1">
      <c r="A203" s="20" t="s">
        <v>246</v>
      </c>
      <c r="B203" s="8" t="s">
        <v>139</v>
      </c>
      <c r="C203" s="9">
        <v>1</v>
      </c>
      <c r="D203" s="10" t="s">
        <v>208</v>
      </c>
      <c r="E203" s="10" t="s">
        <v>207</v>
      </c>
      <c r="F203" s="9">
        <v>35</v>
      </c>
      <c r="G203" s="9">
        <v>35</v>
      </c>
      <c r="H203" s="9">
        <v>2010</v>
      </c>
      <c r="I203" s="10">
        <v>2020</v>
      </c>
      <c r="J203" s="10" t="s">
        <v>207</v>
      </c>
      <c r="K203" s="9">
        <v>30</v>
      </c>
      <c r="L203" s="10" t="s">
        <v>207</v>
      </c>
      <c r="M203" s="9">
        <v>30</v>
      </c>
      <c r="N203" s="10" t="s">
        <v>207</v>
      </c>
      <c r="O203" s="11">
        <v>25</v>
      </c>
      <c r="P203">
        <f t="shared" si="3"/>
        <v>120</v>
      </c>
    </row>
    <row r="204" spans="1:16" ht="96" hidden="1">
      <c r="A204" s="20" t="s">
        <v>246</v>
      </c>
      <c r="B204" s="12" t="s">
        <v>139</v>
      </c>
      <c r="C204" s="13">
        <v>4</v>
      </c>
      <c r="D204" s="14" t="s">
        <v>209</v>
      </c>
      <c r="E204" s="14" t="s">
        <v>207</v>
      </c>
      <c r="F204" s="13">
        <v>10</v>
      </c>
      <c r="G204" s="13">
        <v>10</v>
      </c>
      <c r="H204" s="13">
        <v>2015</v>
      </c>
      <c r="I204" s="14">
        <v>2019</v>
      </c>
      <c r="J204" s="14" t="s">
        <v>207</v>
      </c>
      <c r="K204" s="13">
        <v>35</v>
      </c>
      <c r="L204" s="14" t="s">
        <v>207</v>
      </c>
      <c r="M204" s="13">
        <v>35</v>
      </c>
      <c r="N204" s="14" t="s">
        <v>207</v>
      </c>
      <c r="O204" s="15">
        <v>25</v>
      </c>
      <c r="P204">
        <f t="shared" si="3"/>
        <v>105</v>
      </c>
    </row>
    <row r="205" spans="1:16" ht="72" hidden="1">
      <c r="A205" s="20" t="s">
        <v>246</v>
      </c>
      <c r="B205" s="8" t="s">
        <v>139</v>
      </c>
      <c r="C205" s="9">
        <v>5</v>
      </c>
      <c r="D205" s="10" t="s">
        <v>211</v>
      </c>
      <c r="E205" s="10" t="s">
        <v>207</v>
      </c>
      <c r="F205" s="9">
        <v>8</v>
      </c>
      <c r="G205" s="9">
        <v>8</v>
      </c>
      <c r="H205" s="9">
        <v>2018</v>
      </c>
      <c r="I205" s="10">
        <v>2018</v>
      </c>
      <c r="J205" s="10" t="s">
        <v>207</v>
      </c>
      <c r="K205" s="9">
        <v>0</v>
      </c>
      <c r="L205" s="10" t="s">
        <v>207</v>
      </c>
      <c r="M205" s="9">
        <v>0</v>
      </c>
      <c r="N205" s="10" t="s">
        <v>207</v>
      </c>
      <c r="O205" s="11">
        <v>0</v>
      </c>
      <c r="P205">
        <f t="shared" si="3"/>
        <v>8</v>
      </c>
    </row>
    <row r="206" spans="1:16" ht="60" hidden="1">
      <c r="A206" s="20" t="s">
        <v>246</v>
      </c>
      <c r="B206" s="12" t="s">
        <v>139</v>
      </c>
      <c r="C206" s="13">
        <v>2</v>
      </c>
      <c r="D206" s="14" t="s">
        <v>204</v>
      </c>
      <c r="E206" s="14" t="s">
        <v>207</v>
      </c>
      <c r="F206" s="13">
        <v>5</v>
      </c>
      <c r="G206" s="13">
        <v>5</v>
      </c>
      <c r="H206" s="13">
        <v>2018</v>
      </c>
      <c r="I206" s="14">
        <v>2018</v>
      </c>
      <c r="J206" s="14" t="s">
        <v>207</v>
      </c>
      <c r="K206" s="13">
        <v>0</v>
      </c>
      <c r="L206" s="14" t="s">
        <v>207</v>
      </c>
      <c r="M206" s="13">
        <v>0</v>
      </c>
      <c r="N206" s="14" t="s">
        <v>207</v>
      </c>
      <c r="O206" s="15">
        <v>0</v>
      </c>
      <c r="P206">
        <f t="shared" si="3"/>
        <v>5</v>
      </c>
    </row>
    <row r="207" spans="1:16" ht="108" hidden="1">
      <c r="A207" s="20" t="s">
        <v>246</v>
      </c>
      <c r="B207" s="8" t="s">
        <v>139</v>
      </c>
      <c r="C207" s="9">
        <v>3</v>
      </c>
      <c r="D207" s="10" t="s">
        <v>210</v>
      </c>
      <c r="E207" s="10" t="s">
        <v>207</v>
      </c>
      <c r="F207" s="9">
        <v>25</v>
      </c>
      <c r="G207" s="9">
        <v>25</v>
      </c>
      <c r="H207" s="9">
        <v>2016</v>
      </c>
      <c r="I207" s="10">
        <v>2020</v>
      </c>
      <c r="J207" s="10" t="s">
        <v>207</v>
      </c>
      <c r="K207" s="9">
        <v>35</v>
      </c>
      <c r="L207" s="10" t="s">
        <v>207</v>
      </c>
      <c r="M207" s="9">
        <v>35</v>
      </c>
      <c r="N207" s="10" t="s">
        <v>207</v>
      </c>
      <c r="O207" s="11">
        <v>25</v>
      </c>
      <c r="P207">
        <f t="shared" si="3"/>
        <v>120</v>
      </c>
    </row>
    <row r="208" spans="1:16" ht="24" hidden="1">
      <c r="A208" s="20" t="s">
        <v>246</v>
      </c>
      <c r="B208" s="12" t="s">
        <v>139</v>
      </c>
      <c r="C208" s="13">
        <v>6</v>
      </c>
      <c r="D208" s="14" t="s">
        <v>206</v>
      </c>
      <c r="E208" s="14" t="s">
        <v>207</v>
      </c>
      <c r="F208" s="13">
        <v>18</v>
      </c>
      <c r="G208" s="13">
        <v>18</v>
      </c>
      <c r="H208" s="13">
        <v>2018</v>
      </c>
      <c r="I208" s="14">
        <v>2018</v>
      </c>
      <c r="J208" s="14" t="s">
        <v>207</v>
      </c>
      <c r="K208" s="13">
        <v>0</v>
      </c>
      <c r="L208" s="14" t="s">
        <v>207</v>
      </c>
      <c r="M208" s="13">
        <v>0</v>
      </c>
      <c r="N208" s="14" t="s">
        <v>207</v>
      </c>
      <c r="O208" s="15">
        <v>25</v>
      </c>
      <c r="P208">
        <f t="shared" si="3"/>
        <v>43</v>
      </c>
    </row>
    <row r="209" spans="1:16" ht="108" hidden="1">
      <c r="A209" s="20" t="s">
        <v>247</v>
      </c>
      <c r="B209" s="8" t="s">
        <v>140</v>
      </c>
      <c r="C209" s="9">
        <v>3</v>
      </c>
      <c r="D209" s="10" t="s">
        <v>210</v>
      </c>
      <c r="E209" s="10" t="s">
        <v>207</v>
      </c>
      <c r="F209" s="9">
        <v>25</v>
      </c>
      <c r="G209" s="9">
        <v>25</v>
      </c>
      <c r="H209" s="9">
        <v>2016</v>
      </c>
      <c r="I209" s="10">
        <v>2018</v>
      </c>
      <c r="J209" s="10" t="s">
        <v>207</v>
      </c>
      <c r="K209" s="9">
        <v>35</v>
      </c>
      <c r="L209" s="10" t="s">
        <v>207</v>
      </c>
      <c r="M209" s="9">
        <v>35</v>
      </c>
      <c r="N209" s="10" t="s">
        <v>207</v>
      </c>
      <c r="O209" s="11">
        <v>25</v>
      </c>
      <c r="P209">
        <f t="shared" si="3"/>
        <v>120</v>
      </c>
    </row>
    <row r="210" spans="1:16" ht="24" hidden="1">
      <c r="A210" s="20" t="s">
        <v>247</v>
      </c>
      <c r="B210" s="12" t="s">
        <v>140</v>
      </c>
      <c r="C210" s="13">
        <v>6</v>
      </c>
      <c r="D210" s="14" t="s">
        <v>206</v>
      </c>
      <c r="E210" s="14" t="s">
        <v>207</v>
      </c>
      <c r="F210" s="13">
        <v>18</v>
      </c>
      <c r="G210" s="13">
        <v>18</v>
      </c>
      <c r="H210" s="13">
        <v>2018</v>
      </c>
      <c r="I210" s="14">
        <v>2018</v>
      </c>
      <c r="J210" s="14" t="s">
        <v>205</v>
      </c>
      <c r="K210" s="13">
        <v>0</v>
      </c>
      <c r="L210" s="14" t="s">
        <v>207</v>
      </c>
      <c r="M210" s="13">
        <v>0</v>
      </c>
      <c r="N210" s="14" t="s">
        <v>207</v>
      </c>
      <c r="O210" s="15">
        <v>25</v>
      </c>
      <c r="P210">
        <f t="shared" si="3"/>
        <v>43</v>
      </c>
    </row>
    <row r="211" spans="1:16" ht="72" hidden="1">
      <c r="A211" s="20" t="s">
        <v>247</v>
      </c>
      <c r="B211" s="8" t="s">
        <v>140</v>
      </c>
      <c r="C211" s="9">
        <v>5</v>
      </c>
      <c r="D211" s="10" t="s">
        <v>211</v>
      </c>
      <c r="E211" s="10" t="s">
        <v>205</v>
      </c>
      <c r="F211" s="9">
        <v>8</v>
      </c>
      <c r="G211" s="9">
        <v>0</v>
      </c>
      <c r="H211" s="9" t="s">
        <v>147</v>
      </c>
      <c r="I211" s="10" t="s">
        <v>147</v>
      </c>
      <c r="J211" s="10" t="s">
        <v>205</v>
      </c>
      <c r="K211" s="9">
        <v>0</v>
      </c>
      <c r="L211" s="10" t="s">
        <v>205</v>
      </c>
      <c r="M211" s="9">
        <v>0</v>
      </c>
      <c r="N211" s="10" t="s">
        <v>205</v>
      </c>
      <c r="O211" s="11">
        <v>0</v>
      </c>
      <c r="P211">
        <f t="shared" si="3"/>
        <v>0</v>
      </c>
    </row>
    <row r="212" spans="1:16" ht="96" hidden="1">
      <c r="A212" s="20" t="s">
        <v>247</v>
      </c>
      <c r="B212" s="12" t="s">
        <v>140</v>
      </c>
      <c r="C212" s="13">
        <v>4</v>
      </c>
      <c r="D212" s="14" t="s">
        <v>209</v>
      </c>
      <c r="E212" s="14" t="s">
        <v>207</v>
      </c>
      <c r="F212" s="13">
        <v>10</v>
      </c>
      <c r="G212" s="13">
        <v>10</v>
      </c>
      <c r="H212" s="13">
        <v>2017</v>
      </c>
      <c r="I212" s="14">
        <v>2021</v>
      </c>
      <c r="J212" s="14" t="s">
        <v>207</v>
      </c>
      <c r="K212" s="13">
        <v>35</v>
      </c>
      <c r="L212" s="14" t="s">
        <v>207</v>
      </c>
      <c r="M212" s="13">
        <v>35</v>
      </c>
      <c r="N212" s="14" t="s">
        <v>207</v>
      </c>
      <c r="O212" s="15">
        <v>25</v>
      </c>
      <c r="P212">
        <f t="shared" si="3"/>
        <v>105</v>
      </c>
    </row>
    <row r="213" spans="1:16" ht="108" hidden="1">
      <c r="A213" s="20" t="s">
        <v>247</v>
      </c>
      <c r="B213" s="8" t="s">
        <v>140</v>
      </c>
      <c r="C213" s="9">
        <v>1</v>
      </c>
      <c r="D213" s="10" t="s">
        <v>208</v>
      </c>
      <c r="E213" s="10" t="s">
        <v>205</v>
      </c>
      <c r="F213" s="9">
        <v>35</v>
      </c>
      <c r="G213" s="9">
        <v>0</v>
      </c>
      <c r="H213" s="9" t="s">
        <v>147</v>
      </c>
      <c r="I213" s="10" t="s">
        <v>147</v>
      </c>
      <c r="J213" s="10" t="s">
        <v>205</v>
      </c>
      <c r="K213" s="9">
        <v>0</v>
      </c>
      <c r="L213" s="10" t="s">
        <v>205</v>
      </c>
      <c r="M213" s="9">
        <v>0</v>
      </c>
      <c r="N213" s="10" t="s">
        <v>205</v>
      </c>
      <c r="O213" s="11">
        <v>0</v>
      </c>
      <c r="P213">
        <f t="shared" si="3"/>
        <v>0</v>
      </c>
    </row>
    <row r="214" spans="1:16" ht="60" hidden="1">
      <c r="A214" s="20" t="s">
        <v>247</v>
      </c>
      <c r="B214" s="12" t="s">
        <v>140</v>
      </c>
      <c r="C214" s="13">
        <v>2</v>
      </c>
      <c r="D214" s="14" t="s">
        <v>204</v>
      </c>
      <c r="E214" s="14" t="s">
        <v>205</v>
      </c>
      <c r="F214" s="13">
        <v>5</v>
      </c>
      <c r="G214" s="13">
        <v>0</v>
      </c>
      <c r="H214" s="13" t="s">
        <v>147</v>
      </c>
      <c r="I214" s="14" t="s">
        <v>147</v>
      </c>
      <c r="J214" s="14" t="s">
        <v>205</v>
      </c>
      <c r="K214" s="13">
        <v>0</v>
      </c>
      <c r="L214" s="14" t="s">
        <v>205</v>
      </c>
      <c r="M214" s="13">
        <v>0</v>
      </c>
      <c r="N214" s="14" t="s">
        <v>205</v>
      </c>
      <c r="O214" s="15">
        <v>0</v>
      </c>
      <c r="P214">
        <f t="shared" si="3"/>
        <v>0</v>
      </c>
    </row>
    <row r="215" spans="1:16" ht="96" hidden="1">
      <c r="A215" s="20" t="s">
        <v>248</v>
      </c>
      <c r="B215" s="8" t="s">
        <v>141</v>
      </c>
      <c r="C215" s="9">
        <v>4</v>
      </c>
      <c r="D215" s="10" t="s">
        <v>209</v>
      </c>
      <c r="E215" s="10" t="s">
        <v>207</v>
      </c>
      <c r="F215" s="9">
        <v>10</v>
      </c>
      <c r="G215" s="9">
        <v>10</v>
      </c>
      <c r="H215" s="9">
        <v>2017</v>
      </c>
      <c r="I215" s="10">
        <v>2021</v>
      </c>
      <c r="J215" s="10" t="s">
        <v>207</v>
      </c>
      <c r="K215" s="9">
        <v>35</v>
      </c>
      <c r="L215" s="10" t="s">
        <v>207</v>
      </c>
      <c r="M215" s="9">
        <v>35</v>
      </c>
      <c r="N215" s="10" t="s">
        <v>207</v>
      </c>
      <c r="O215" s="11">
        <v>25</v>
      </c>
      <c r="P215">
        <f t="shared" si="3"/>
        <v>105</v>
      </c>
    </row>
    <row r="216" spans="1:16" ht="108" hidden="1">
      <c r="A216" s="20" t="s">
        <v>248</v>
      </c>
      <c r="B216" s="12" t="s">
        <v>141</v>
      </c>
      <c r="C216" s="13">
        <v>3</v>
      </c>
      <c r="D216" s="14" t="s">
        <v>210</v>
      </c>
      <c r="E216" s="14" t="s">
        <v>207</v>
      </c>
      <c r="F216" s="13">
        <v>25</v>
      </c>
      <c r="G216" s="13">
        <v>25</v>
      </c>
      <c r="H216" s="13">
        <v>2017</v>
      </c>
      <c r="I216" s="14">
        <v>2021</v>
      </c>
      <c r="J216" s="14" t="s">
        <v>207</v>
      </c>
      <c r="K216" s="13">
        <v>35</v>
      </c>
      <c r="L216" s="14" t="s">
        <v>207</v>
      </c>
      <c r="M216" s="13">
        <v>35</v>
      </c>
      <c r="N216" s="14" t="s">
        <v>207</v>
      </c>
      <c r="O216" s="15">
        <v>25</v>
      </c>
      <c r="P216">
        <f t="shared" si="3"/>
        <v>120</v>
      </c>
    </row>
    <row r="217" spans="1:16" ht="60" hidden="1">
      <c r="A217" s="20" t="s">
        <v>248</v>
      </c>
      <c r="B217" s="8" t="s">
        <v>141</v>
      </c>
      <c r="C217" s="9">
        <v>2</v>
      </c>
      <c r="D217" s="10" t="s">
        <v>204</v>
      </c>
      <c r="E217" s="10" t="s">
        <v>207</v>
      </c>
      <c r="F217" s="9">
        <v>5</v>
      </c>
      <c r="G217" s="9">
        <v>5</v>
      </c>
      <c r="H217" s="9">
        <v>2011</v>
      </c>
      <c r="I217" s="10">
        <v>2018</v>
      </c>
      <c r="J217" s="10" t="s">
        <v>207</v>
      </c>
      <c r="K217" s="9">
        <v>0</v>
      </c>
      <c r="L217" s="10" t="s">
        <v>207</v>
      </c>
      <c r="M217" s="9">
        <v>0</v>
      </c>
      <c r="N217" s="10" t="s">
        <v>207</v>
      </c>
      <c r="O217" s="11">
        <v>0</v>
      </c>
      <c r="P217">
        <f t="shared" si="3"/>
        <v>5</v>
      </c>
    </row>
    <row r="218" spans="1:16" ht="108" hidden="1">
      <c r="A218" s="20" t="s">
        <v>248</v>
      </c>
      <c r="B218" s="12" t="s">
        <v>141</v>
      </c>
      <c r="C218" s="13">
        <v>1</v>
      </c>
      <c r="D218" s="14" t="s">
        <v>208</v>
      </c>
      <c r="E218" s="14" t="s">
        <v>207</v>
      </c>
      <c r="F218" s="13">
        <v>35</v>
      </c>
      <c r="G218" s="13">
        <v>35</v>
      </c>
      <c r="H218" s="13">
        <v>2011</v>
      </c>
      <c r="I218" s="14">
        <v>2020</v>
      </c>
      <c r="J218" s="14" t="s">
        <v>207</v>
      </c>
      <c r="K218" s="13">
        <v>30</v>
      </c>
      <c r="L218" s="14" t="s">
        <v>207</v>
      </c>
      <c r="M218" s="13">
        <v>30</v>
      </c>
      <c r="N218" s="14" t="s">
        <v>207</v>
      </c>
      <c r="O218" s="15">
        <v>25</v>
      </c>
      <c r="P218">
        <f t="shared" si="3"/>
        <v>120</v>
      </c>
    </row>
    <row r="219" spans="1:16" ht="72" hidden="1">
      <c r="A219" s="20" t="s">
        <v>248</v>
      </c>
      <c r="B219" s="8" t="s">
        <v>141</v>
      </c>
      <c r="C219" s="9">
        <v>5</v>
      </c>
      <c r="D219" s="10" t="s">
        <v>211</v>
      </c>
      <c r="E219" s="10" t="s">
        <v>207</v>
      </c>
      <c r="F219" s="9">
        <v>8</v>
      </c>
      <c r="G219" s="9">
        <v>8</v>
      </c>
      <c r="H219" s="9">
        <v>2018</v>
      </c>
      <c r="I219" s="10">
        <v>2018</v>
      </c>
      <c r="J219" s="10" t="s">
        <v>207</v>
      </c>
      <c r="K219" s="9">
        <v>0</v>
      </c>
      <c r="L219" s="10" t="s">
        <v>207</v>
      </c>
      <c r="M219" s="9">
        <v>0</v>
      </c>
      <c r="N219" s="10" t="s">
        <v>207</v>
      </c>
      <c r="O219" s="11">
        <v>0</v>
      </c>
      <c r="P219">
        <f t="shared" si="3"/>
        <v>8</v>
      </c>
    </row>
    <row r="220" spans="1:16" ht="24" hidden="1">
      <c r="A220" s="20" t="s">
        <v>248</v>
      </c>
      <c r="B220" s="12" t="s">
        <v>141</v>
      </c>
      <c r="C220" s="13">
        <v>6</v>
      </c>
      <c r="D220" s="14" t="s">
        <v>206</v>
      </c>
      <c r="E220" s="14" t="s">
        <v>207</v>
      </c>
      <c r="F220" s="13">
        <v>18</v>
      </c>
      <c r="G220" s="13">
        <v>18</v>
      </c>
      <c r="H220" s="13">
        <v>2018</v>
      </c>
      <c r="I220" s="14">
        <v>2018</v>
      </c>
      <c r="J220" s="14" t="s">
        <v>207</v>
      </c>
      <c r="K220" s="13">
        <v>0</v>
      </c>
      <c r="L220" s="14" t="s">
        <v>207</v>
      </c>
      <c r="M220" s="13">
        <v>0</v>
      </c>
      <c r="N220" s="14" t="s">
        <v>207</v>
      </c>
      <c r="O220" s="15">
        <v>25</v>
      </c>
      <c r="P220">
        <f t="shared" si="3"/>
        <v>43</v>
      </c>
    </row>
    <row r="221" spans="1:16" ht="96" hidden="1">
      <c r="A221" s="20" t="s">
        <v>249</v>
      </c>
      <c r="B221" s="8" t="s">
        <v>142</v>
      </c>
      <c r="C221" s="9">
        <v>4</v>
      </c>
      <c r="D221" s="10" t="s">
        <v>209</v>
      </c>
      <c r="E221" s="10" t="s">
        <v>207</v>
      </c>
      <c r="F221" s="9">
        <v>10</v>
      </c>
      <c r="G221" s="9">
        <v>10</v>
      </c>
      <c r="H221" s="9">
        <v>2018</v>
      </c>
      <c r="I221" s="10">
        <v>2024</v>
      </c>
      <c r="J221" s="10" t="s">
        <v>207</v>
      </c>
      <c r="K221" s="9">
        <v>35</v>
      </c>
      <c r="L221" s="10" t="s">
        <v>207</v>
      </c>
      <c r="M221" s="9">
        <v>35</v>
      </c>
      <c r="N221" s="10" t="s">
        <v>207</v>
      </c>
      <c r="O221" s="11">
        <v>25</v>
      </c>
      <c r="P221">
        <f t="shared" si="3"/>
        <v>105</v>
      </c>
    </row>
    <row r="222" spans="1:16" ht="24" hidden="1">
      <c r="A222" s="20" t="s">
        <v>249</v>
      </c>
      <c r="B222" s="12" t="s">
        <v>142</v>
      </c>
      <c r="C222" s="13">
        <v>6</v>
      </c>
      <c r="D222" s="14" t="s">
        <v>206</v>
      </c>
      <c r="E222" s="14" t="s">
        <v>207</v>
      </c>
      <c r="F222" s="13">
        <v>18</v>
      </c>
      <c r="G222" s="13">
        <v>18</v>
      </c>
      <c r="H222" s="13">
        <v>2018</v>
      </c>
      <c r="I222" s="14">
        <v>2018</v>
      </c>
      <c r="J222" s="14" t="s">
        <v>207</v>
      </c>
      <c r="K222" s="13">
        <v>0</v>
      </c>
      <c r="L222" s="14" t="s">
        <v>207</v>
      </c>
      <c r="M222" s="13">
        <v>0</v>
      </c>
      <c r="N222" s="14" t="s">
        <v>207</v>
      </c>
      <c r="O222" s="15">
        <v>25</v>
      </c>
      <c r="P222">
        <f t="shared" si="3"/>
        <v>43</v>
      </c>
    </row>
    <row r="223" spans="1:16" ht="60" hidden="1">
      <c r="A223" s="20" t="s">
        <v>249</v>
      </c>
      <c r="B223" s="8" t="s">
        <v>142</v>
      </c>
      <c r="C223" s="9">
        <v>2</v>
      </c>
      <c r="D223" s="10" t="s">
        <v>204</v>
      </c>
      <c r="E223" s="10" t="s">
        <v>207</v>
      </c>
      <c r="F223" s="9">
        <v>5</v>
      </c>
      <c r="G223" s="9">
        <v>5</v>
      </c>
      <c r="H223" s="9">
        <v>2016</v>
      </c>
      <c r="I223" s="10">
        <v>2018</v>
      </c>
      <c r="J223" s="10" t="s">
        <v>207</v>
      </c>
      <c r="K223" s="9">
        <v>0</v>
      </c>
      <c r="L223" s="10" t="s">
        <v>207</v>
      </c>
      <c r="M223" s="9">
        <v>0</v>
      </c>
      <c r="N223" s="10" t="s">
        <v>207</v>
      </c>
      <c r="O223" s="11">
        <v>0</v>
      </c>
      <c r="P223">
        <f t="shared" si="3"/>
        <v>5</v>
      </c>
    </row>
    <row r="224" spans="1:16" ht="108" hidden="1">
      <c r="A224" s="20" t="s">
        <v>249</v>
      </c>
      <c r="B224" s="12" t="s">
        <v>142</v>
      </c>
      <c r="C224" s="13">
        <v>1</v>
      </c>
      <c r="D224" s="14" t="s">
        <v>208</v>
      </c>
      <c r="E224" s="14" t="s">
        <v>207</v>
      </c>
      <c r="F224" s="13">
        <v>35</v>
      </c>
      <c r="G224" s="13">
        <v>35</v>
      </c>
      <c r="H224" s="13">
        <v>2016</v>
      </c>
      <c r="I224" s="14">
        <v>2036</v>
      </c>
      <c r="J224" s="14" t="s">
        <v>207</v>
      </c>
      <c r="K224" s="13">
        <v>30</v>
      </c>
      <c r="L224" s="14" t="s">
        <v>207</v>
      </c>
      <c r="M224" s="13">
        <v>30</v>
      </c>
      <c r="N224" s="14" t="s">
        <v>207</v>
      </c>
      <c r="O224" s="15">
        <v>25</v>
      </c>
      <c r="P224">
        <f t="shared" si="3"/>
        <v>120</v>
      </c>
    </row>
    <row r="225" spans="1:16" ht="108" hidden="1">
      <c r="A225" s="20" t="s">
        <v>249</v>
      </c>
      <c r="B225" s="8" t="s">
        <v>142</v>
      </c>
      <c r="C225" s="9">
        <v>3</v>
      </c>
      <c r="D225" s="10" t="s">
        <v>210</v>
      </c>
      <c r="E225" s="10" t="s">
        <v>207</v>
      </c>
      <c r="F225" s="9">
        <v>25</v>
      </c>
      <c r="G225" s="9">
        <v>25</v>
      </c>
      <c r="H225" s="9">
        <v>2016</v>
      </c>
      <c r="I225" s="10">
        <v>2021</v>
      </c>
      <c r="J225" s="10" t="s">
        <v>207</v>
      </c>
      <c r="K225" s="9">
        <v>35</v>
      </c>
      <c r="L225" s="10" t="s">
        <v>207</v>
      </c>
      <c r="M225" s="9">
        <v>35</v>
      </c>
      <c r="N225" s="10" t="s">
        <v>207</v>
      </c>
      <c r="O225" s="11">
        <v>25</v>
      </c>
      <c r="P225">
        <f t="shared" si="3"/>
        <v>120</v>
      </c>
    </row>
    <row r="226" spans="1:16" ht="72" hidden="1">
      <c r="A226" s="20" t="s">
        <v>249</v>
      </c>
      <c r="B226" s="12" t="s">
        <v>142</v>
      </c>
      <c r="C226" s="13">
        <v>5</v>
      </c>
      <c r="D226" s="14" t="s">
        <v>211</v>
      </c>
      <c r="E226" s="14" t="s">
        <v>207</v>
      </c>
      <c r="F226" s="13">
        <v>8</v>
      </c>
      <c r="G226" s="13">
        <v>8</v>
      </c>
      <c r="H226" s="13">
        <v>2016</v>
      </c>
      <c r="I226" s="14">
        <v>2018</v>
      </c>
      <c r="J226" s="14" t="s">
        <v>207</v>
      </c>
      <c r="K226" s="13">
        <v>0</v>
      </c>
      <c r="L226" s="14" t="s">
        <v>207</v>
      </c>
      <c r="M226" s="13">
        <v>0</v>
      </c>
      <c r="N226" s="14" t="s">
        <v>207</v>
      </c>
      <c r="O226" s="15">
        <v>0</v>
      </c>
      <c r="P226">
        <f t="shared" si="3"/>
        <v>8</v>
      </c>
    </row>
    <row r="227" spans="1:16" ht="96" hidden="1">
      <c r="A227" s="20" t="s">
        <v>250</v>
      </c>
      <c r="B227" s="8" t="s">
        <v>143</v>
      </c>
      <c r="C227" s="9">
        <v>4</v>
      </c>
      <c r="D227" s="10" t="s">
        <v>209</v>
      </c>
      <c r="E227" s="10" t="s">
        <v>207</v>
      </c>
      <c r="F227" s="9">
        <v>10</v>
      </c>
      <c r="G227" s="9">
        <v>10</v>
      </c>
      <c r="H227" s="9">
        <v>2019</v>
      </c>
      <c r="I227" s="10">
        <v>2023</v>
      </c>
      <c r="J227" s="10" t="s">
        <v>207</v>
      </c>
      <c r="K227" s="9">
        <v>35</v>
      </c>
      <c r="L227" s="10" t="s">
        <v>207</v>
      </c>
      <c r="M227" s="9">
        <v>35</v>
      </c>
      <c r="N227" s="10" t="s">
        <v>207</v>
      </c>
      <c r="O227" s="11">
        <v>25</v>
      </c>
      <c r="P227">
        <f t="shared" si="3"/>
        <v>105</v>
      </c>
    </row>
    <row r="228" spans="1:16" ht="24" hidden="1">
      <c r="A228" s="20" t="s">
        <v>250</v>
      </c>
      <c r="B228" s="12" t="s">
        <v>143</v>
      </c>
      <c r="C228" s="13">
        <v>6</v>
      </c>
      <c r="D228" s="14" t="s">
        <v>206</v>
      </c>
      <c r="E228" s="14" t="s">
        <v>207</v>
      </c>
      <c r="F228" s="13">
        <v>18</v>
      </c>
      <c r="G228" s="13">
        <v>18</v>
      </c>
      <c r="H228" s="13">
        <v>2018</v>
      </c>
      <c r="I228" s="14">
        <v>2018</v>
      </c>
      <c r="J228" s="14" t="s">
        <v>207</v>
      </c>
      <c r="K228" s="13">
        <v>0</v>
      </c>
      <c r="L228" s="14" t="s">
        <v>207</v>
      </c>
      <c r="M228" s="13">
        <v>0</v>
      </c>
      <c r="N228" s="14" t="s">
        <v>207</v>
      </c>
      <c r="O228" s="15">
        <v>25</v>
      </c>
      <c r="P228">
        <f t="shared" si="3"/>
        <v>43</v>
      </c>
    </row>
    <row r="229" spans="1:16" ht="108" hidden="1">
      <c r="A229" s="20" t="s">
        <v>250</v>
      </c>
      <c r="B229" s="8" t="s">
        <v>143</v>
      </c>
      <c r="C229" s="9">
        <v>3</v>
      </c>
      <c r="D229" s="10" t="s">
        <v>210</v>
      </c>
      <c r="E229" s="10" t="s">
        <v>207</v>
      </c>
      <c r="F229" s="9">
        <v>25</v>
      </c>
      <c r="G229" s="9">
        <v>25</v>
      </c>
      <c r="H229" s="9">
        <v>2018</v>
      </c>
      <c r="I229" s="10">
        <v>2022</v>
      </c>
      <c r="J229" s="10" t="s">
        <v>207</v>
      </c>
      <c r="K229" s="9">
        <v>35</v>
      </c>
      <c r="L229" s="10" t="s">
        <v>207</v>
      </c>
      <c r="M229" s="9">
        <v>35</v>
      </c>
      <c r="N229" s="10" t="s">
        <v>207</v>
      </c>
      <c r="O229" s="11">
        <v>25</v>
      </c>
      <c r="P229">
        <f t="shared" si="3"/>
        <v>120</v>
      </c>
    </row>
    <row r="230" spans="1:16" ht="60" hidden="1">
      <c r="A230" s="20" t="s">
        <v>250</v>
      </c>
      <c r="B230" s="12" t="s">
        <v>143</v>
      </c>
      <c r="C230" s="13">
        <v>2</v>
      </c>
      <c r="D230" s="14" t="s">
        <v>204</v>
      </c>
      <c r="E230" s="14" t="s">
        <v>205</v>
      </c>
      <c r="F230" s="13">
        <v>5</v>
      </c>
      <c r="G230" s="13">
        <v>0</v>
      </c>
      <c r="H230" s="13" t="s">
        <v>147</v>
      </c>
      <c r="I230" s="14" t="s">
        <v>147</v>
      </c>
      <c r="J230" s="14" t="s">
        <v>205</v>
      </c>
      <c r="K230" s="13">
        <v>0</v>
      </c>
      <c r="L230" s="14" t="s">
        <v>205</v>
      </c>
      <c r="M230" s="13">
        <v>0</v>
      </c>
      <c r="N230" s="14" t="s">
        <v>205</v>
      </c>
      <c r="O230" s="15">
        <v>0</v>
      </c>
      <c r="P230">
        <f t="shared" si="3"/>
        <v>0</v>
      </c>
    </row>
    <row r="231" spans="1:16" ht="108" hidden="1">
      <c r="A231" s="20" t="s">
        <v>250</v>
      </c>
      <c r="B231" s="8" t="s">
        <v>143</v>
      </c>
      <c r="C231" s="9">
        <v>1</v>
      </c>
      <c r="D231" s="10" t="s">
        <v>208</v>
      </c>
      <c r="E231" s="10" t="s">
        <v>207</v>
      </c>
      <c r="F231" s="9">
        <v>35</v>
      </c>
      <c r="G231" s="9">
        <v>35</v>
      </c>
      <c r="H231" s="9">
        <v>2013</v>
      </c>
      <c r="I231" s="10">
        <v>2023</v>
      </c>
      <c r="J231" s="10" t="s">
        <v>207</v>
      </c>
      <c r="K231" s="9">
        <v>30</v>
      </c>
      <c r="L231" s="10" t="s">
        <v>207</v>
      </c>
      <c r="M231" s="9">
        <v>30</v>
      </c>
      <c r="N231" s="10" t="s">
        <v>205</v>
      </c>
      <c r="O231" s="11">
        <v>0</v>
      </c>
      <c r="P231">
        <f t="shared" si="3"/>
        <v>95</v>
      </c>
    </row>
    <row r="232" spans="1:16" ht="72" hidden="1">
      <c r="A232" s="20" t="s">
        <v>250</v>
      </c>
      <c r="B232" s="12" t="s">
        <v>143</v>
      </c>
      <c r="C232" s="13">
        <v>5</v>
      </c>
      <c r="D232" s="14" t="s">
        <v>211</v>
      </c>
      <c r="E232" s="14" t="s">
        <v>205</v>
      </c>
      <c r="F232" s="13">
        <v>8</v>
      </c>
      <c r="G232" s="13">
        <v>0</v>
      </c>
      <c r="H232" s="13" t="s">
        <v>147</v>
      </c>
      <c r="I232" s="14" t="s">
        <v>147</v>
      </c>
      <c r="J232" s="14" t="s">
        <v>205</v>
      </c>
      <c r="K232" s="13">
        <v>0</v>
      </c>
      <c r="L232" s="14" t="s">
        <v>205</v>
      </c>
      <c r="M232" s="13">
        <v>0</v>
      </c>
      <c r="N232" s="14" t="s">
        <v>205</v>
      </c>
      <c r="O232" s="15">
        <v>0</v>
      </c>
      <c r="P232">
        <f t="shared" si="3"/>
        <v>0</v>
      </c>
    </row>
    <row r="233" spans="1:16" ht="108" hidden="1">
      <c r="A233" s="20" t="s">
        <v>251</v>
      </c>
      <c r="B233" s="8" t="s">
        <v>144</v>
      </c>
      <c r="C233" s="9">
        <v>1</v>
      </c>
      <c r="D233" s="10" t="s">
        <v>208</v>
      </c>
      <c r="E233" s="10" t="s">
        <v>205</v>
      </c>
      <c r="F233" s="9">
        <v>35</v>
      </c>
      <c r="G233" s="9">
        <v>0</v>
      </c>
      <c r="H233" s="9" t="s">
        <v>147</v>
      </c>
      <c r="I233" s="10" t="s">
        <v>147</v>
      </c>
      <c r="J233" s="10" t="s">
        <v>205</v>
      </c>
      <c r="K233" s="9">
        <v>0</v>
      </c>
      <c r="L233" s="10" t="s">
        <v>205</v>
      </c>
      <c r="M233" s="9">
        <v>0</v>
      </c>
      <c r="N233" s="10" t="s">
        <v>205</v>
      </c>
      <c r="O233" s="11">
        <v>0</v>
      </c>
      <c r="P233">
        <f t="shared" si="3"/>
        <v>0</v>
      </c>
    </row>
    <row r="234" spans="1:16" ht="60" hidden="1">
      <c r="A234" s="20" t="s">
        <v>251</v>
      </c>
      <c r="B234" s="12" t="s">
        <v>144</v>
      </c>
      <c r="C234" s="13">
        <v>2</v>
      </c>
      <c r="D234" s="14" t="s">
        <v>204</v>
      </c>
      <c r="E234" s="14" t="s">
        <v>205</v>
      </c>
      <c r="F234" s="13">
        <v>5</v>
      </c>
      <c r="G234" s="13">
        <v>0</v>
      </c>
      <c r="H234" s="13" t="s">
        <v>147</v>
      </c>
      <c r="I234" s="14" t="s">
        <v>147</v>
      </c>
      <c r="J234" s="14" t="s">
        <v>205</v>
      </c>
      <c r="K234" s="13">
        <v>0</v>
      </c>
      <c r="L234" s="14" t="s">
        <v>205</v>
      </c>
      <c r="M234" s="13">
        <v>0</v>
      </c>
      <c r="N234" s="14" t="s">
        <v>205</v>
      </c>
      <c r="O234" s="15">
        <v>0</v>
      </c>
      <c r="P234">
        <f t="shared" si="3"/>
        <v>0</v>
      </c>
    </row>
    <row r="235" spans="1:16" ht="24" hidden="1">
      <c r="A235" s="20" t="s">
        <v>251</v>
      </c>
      <c r="B235" s="8" t="s">
        <v>144</v>
      </c>
      <c r="C235" s="9">
        <v>6</v>
      </c>
      <c r="D235" s="10" t="s">
        <v>206</v>
      </c>
      <c r="E235" s="10" t="s">
        <v>207</v>
      </c>
      <c r="F235" s="9">
        <v>18</v>
      </c>
      <c r="G235" s="9">
        <v>18</v>
      </c>
      <c r="H235" s="9">
        <v>2018</v>
      </c>
      <c r="I235" s="10">
        <v>2018</v>
      </c>
      <c r="J235" s="10" t="s">
        <v>207</v>
      </c>
      <c r="K235" s="9">
        <v>0</v>
      </c>
      <c r="L235" s="10" t="s">
        <v>205</v>
      </c>
      <c r="M235" s="9">
        <v>0</v>
      </c>
      <c r="N235" s="10" t="s">
        <v>207</v>
      </c>
      <c r="O235" s="11">
        <v>25</v>
      </c>
      <c r="P235">
        <f t="shared" si="3"/>
        <v>43</v>
      </c>
    </row>
    <row r="236" spans="1:16" ht="108" hidden="1">
      <c r="A236" s="20" t="s">
        <v>251</v>
      </c>
      <c r="B236" s="12" t="s">
        <v>144</v>
      </c>
      <c r="C236" s="13">
        <v>3</v>
      </c>
      <c r="D236" s="14" t="s">
        <v>210</v>
      </c>
      <c r="E236" s="14" t="s">
        <v>205</v>
      </c>
      <c r="F236" s="13">
        <v>25</v>
      </c>
      <c r="G236" s="13">
        <v>0</v>
      </c>
      <c r="H236" s="13" t="s">
        <v>147</v>
      </c>
      <c r="I236" s="14" t="s">
        <v>147</v>
      </c>
      <c r="J236" s="14" t="s">
        <v>205</v>
      </c>
      <c r="K236" s="13">
        <v>0</v>
      </c>
      <c r="L236" s="14" t="s">
        <v>205</v>
      </c>
      <c r="M236" s="13">
        <v>0</v>
      </c>
      <c r="N236" s="14" t="s">
        <v>205</v>
      </c>
      <c r="O236" s="15">
        <v>0</v>
      </c>
      <c r="P236">
        <f t="shared" si="3"/>
        <v>0</v>
      </c>
    </row>
    <row r="237" spans="1:16" ht="72" hidden="1">
      <c r="A237" s="20" t="s">
        <v>251</v>
      </c>
      <c r="B237" s="8" t="s">
        <v>144</v>
      </c>
      <c r="C237" s="9">
        <v>5</v>
      </c>
      <c r="D237" s="10" t="s">
        <v>211</v>
      </c>
      <c r="E237" s="10" t="s">
        <v>205</v>
      </c>
      <c r="F237" s="9">
        <v>8</v>
      </c>
      <c r="G237" s="9">
        <v>0</v>
      </c>
      <c r="H237" s="9" t="s">
        <v>147</v>
      </c>
      <c r="I237" s="10" t="s">
        <v>147</v>
      </c>
      <c r="J237" s="10" t="s">
        <v>205</v>
      </c>
      <c r="K237" s="9">
        <v>0</v>
      </c>
      <c r="L237" s="10" t="s">
        <v>205</v>
      </c>
      <c r="M237" s="9">
        <v>0</v>
      </c>
      <c r="N237" s="10" t="s">
        <v>205</v>
      </c>
      <c r="O237" s="11">
        <v>0</v>
      </c>
      <c r="P237">
        <f t="shared" si="3"/>
        <v>0</v>
      </c>
    </row>
    <row r="238" spans="1:16" ht="96" hidden="1">
      <c r="A238" s="20" t="s">
        <v>251</v>
      </c>
      <c r="B238" s="12" t="s">
        <v>144</v>
      </c>
      <c r="C238" s="13">
        <v>4</v>
      </c>
      <c r="D238" s="14" t="s">
        <v>209</v>
      </c>
      <c r="E238" s="14" t="s">
        <v>205</v>
      </c>
      <c r="F238" s="13">
        <v>10</v>
      </c>
      <c r="G238" s="13">
        <v>0</v>
      </c>
      <c r="H238" s="13" t="s">
        <v>147</v>
      </c>
      <c r="I238" s="14" t="s">
        <v>147</v>
      </c>
      <c r="J238" s="14" t="s">
        <v>205</v>
      </c>
      <c r="K238" s="13">
        <v>0</v>
      </c>
      <c r="L238" s="14" t="s">
        <v>205</v>
      </c>
      <c r="M238" s="13">
        <v>0</v>
      </c>
      <c r="N238" s="14" t="s">
        <v>205</v>
      </c>
      <c r="O238" s="15">
        <v>0</v>
      </c>
      <c r="P238">
        <f t="shared" si="3"/>
        <v>0</v>
      </c>
    </row>
    <row r="239" spans="1:16" ht="108" hidden="1">
      <c r="A239" s="20" t="s">
        <v>252</v>
      </c>
      <c r="B239" s="8" t="s">
        <v>145</v>
      </c>
      <c r="C239" s="9">
        <v>3</v>
      </c>
      <c r="D239" s="10" t="s">
        <v>210</v>
      </c>
      <c r="E239" s="10" t="s">
        <v>207</v>
      </c>
      <c r="F239" s="9">
        <v>25</v>
      </c>
      <c r="G239" s="9">
        <v>25</v>
      </c>
      <c r="H239" s="9">
        <v>2018</v>
      </c>
      <c r="I239" s="10">
        <v>2023</v>
      </c>
      <c r="J239" s="10" t="s">
        <v>207</v>
      </c>
      <c r="K239" s="9">
        <v>35</v>
      </c>
      <c r="L239" s="10" t="s">
        <v>207</v>
      </c>
      <c r="M239" s="9">
        <v>35</v>
      </c>
      <c r="N239" s="10" t="s">
        <v>207</v>
      </c>
      <c r="O239" s="11">
        <v>25</v>
      </c>
      <c r="P239">
        <f t="shared" si="3"/>
        <v>120</v>
      </c>
    </row>
    <row r="240" spans="1:16" ht="72" hidden="1">
      <c r="A240" s="20" t="s">
        <v>252</v>
      </c>
      <c r="B240" s="12" t="s">
        <v>145</v>
      </c>
      <c r="C240" s="13">
        <v>5</v>
      </c>
      <c r="D240" s="14" t="s">
        <v>211</v>
      </c>
      <c r="E240" s="14" t="s">
        <v>207</v>
      </c>
      <c r="F240" s="13">
        <v>8</v>
      </c>
      <c r="G240" s="13">
        <v>8</v>
      </c>
      <c r="H240" s="13">
        <v>2018</v>
      </c>
      <c r="I240" s="14">
        <v>2023</v>
      </c>
      <c r="J240" s="14" t="s">
        <v>207</v>
      </c>
      <c r="K240" s="13">
        <v>0</v>
      </c>
      <c r="L240" s="14" t="s">
        <v>207</v>
      </c>
      <c r="M240" s="13">
        <v>0</v>
      </c>
      <c r="N240" s="14" t="s">
        <v>207</v>
      </c>
      <c r="O240" s="15">
        <v>0</v>
      </c>
      <c r="P240">
        <f t="shared" si="3"/>
        <v>8</v>
      </c>
    </row>
    <row r="241" spans="1:16" ht="108" hidden="1">
      <c r="A241" s="20" t="s">
        <v>252</v>
      </c>
      <c r="B241" s="8" t="s">
        <v>145</v>
      </c>
      <c r="C241" s="9">
        <v>1</v>
      </c>
      <c r="D241" s="10" t="s">
        <v>208</v>
      </c>
      <c r="E241" s="10" t="s">
        <v>207</v>
      </c>
      <c r="F241" s="9">
        <v>35</v>
      </c>
      <c r="G241" s="9">
        <v>35</v>
      </c>
      <c r="H241" s="9">
        <v>2013</v>
      </c>
      <c r="I241" s="10">
        <v>2023</v>
      </c>
      <c r="J241" s="10" t="s">
        <v>207</v>
      </c>
      <c r="K241" s="9">
        <v>30</v>
      </c>
      <c r="L241" s="10" t="s">
        <v>207</v>
      </c>
      <c r="M241" s="9">
        <v>30</v>
      </c>
      <c r="N241" s="10" t="s">
        <v>207</v>
      </c>
      <c r="O241" s="11">
        <v>25</v>
      </c>
      <c r="P241">
        <f t="shared" si="3"/>
        <v>120</v>
      </c>
    </row>
    <row r="242" spans="1:16" ht="96" hidden="1">
      <c r="A242" s="20" t="s">
        <v>252</v>
      </c>
      <c r="B242" s="12" t="s">
        <v>145</v>
      </c>
      <c r="C242" s="13">
        <v>4</v>
      </c>
      <c r="D242" s="14" t="s">
        <v>209</v>
      </c>
      <c r="E242" s="14" t="s">
        <v>205</v>
      </c>
      <c r="F242" s="13">
        <v>10</v>
      </c>
      <c r="G242" s="13">
        <v>0</v>
      </c>
      <c r="H242" s="13">
        <v>2012</v>
      </c>
      <c r="I242" s="14">
        <v>2016</v>
      </c>
      <c r="J242" s="14" t="s">
        <v>205</v>
      </c>
      <c r="K242" s="13">
        <v>0</v>
      </c>
      <c r="L242" s="14" t="s">
        <v>205</v>
      </c>
      <c r="M242" s="13">
        <v>0</v>
      </c>
      <c r="N242" s="14" t="s">
        <v>205</v>
      </c>
      <c r="O242" s="15">
        <v>0</v>
      </c>
      <c r="P242">
        <f t="shared" si="3"/>
        <v>0</v>
      </c>
    </row>
    <row r="243" spans="1:16" ht="24" hidden="1">
      <c r="A243" s="20" t="s">
        <v>252</v>
      </c>
      <c r="B243" s="8" t="s">
        <v>145</v>
      </c>
      <c r="C243" s="9">
        <v>6</v>
      </c>
      <c r="D243" s="10" t="s">
        <v>206</v>
      </c>
      <c r="E243" s="10" t="s">
        <v>207</v>
      </c>
      <c r="F243" s="9">
        <v>18</v>
      </c>
      <c r="G243" s="9">
        <v>18</v>
      </c>
      <c r="H243" s="9">
        <v>2018</v>
      </c>
      <c r="I243" s="10">
        <v>2018</v>
      </c>
      <c r="J243" s="10" t="s">
        <v>207</v>
      </c>
      <c r="K243" s="9">
        <v>0</v>
      </c>
      <c r="L243" s="10" t="s">
        <v>207</v>
      </c>
      <c r="M243" s="9">
        <v>0</v>
      </c>
      <c r="N243" s="10" t="s">
        <v>207</v>
      </c>
      <c r="O243" s="11">
        <v>25</v>
      </c>
      <c r="P243">
        <f t="shared" si="3"/>
        <v>43</v>
      </c>
    </row>
    <row r="244" spans="1:16" ht="60" hidden="1">
      <c r="A244" s="20" t="s">
        <v>252</v>
      </c>
      <c r="B244" s="12" t="s">
        <v>145</v>
      </c>
      <c r="C244" s="13">
        <v>2</v>
      </c>
      <c r="D244" s="14" t="s">
        <v>204</v>
      </c>
      <c r="E244" s="14" t="s">
        <v>207</v>
      </c>
      <c r="F244" s="13">
        <v>5</v>
      </c>
      <c r="G244" s="13">
        <v>5</v>
      </c>
      <c r="H244" s="13">
        <v>2013</v>
      </c>
      <c r="I244" s="14">
        <v>2023</v>
      </c>
      <c r="J244" s="14" t="s">
        <v>207</v>
      </c>
      <c r="K244" s="13">
        <v>0</v>
      </c>
      <c r="L244" s="14" t="s">
        <v>207</v>
      </c>
      <c r="M244" s="13">
        <v>0</v>
      </c>
      <c r="N244" s="14" t="s">
        <v>207</v>
      </c>
      <c r="O244" s="15">
        <v>0</v>
      </c>
      <c r="P244">
        <f t="shared" si="3"/>
        <v>5</v>
      </c>
    </row>
    <row r="245" spans="1:16" ht="108" hidden="1">
      <c r="A245" s="20" t="s">
        <v>253</v>
      </c>
      <c r="B245" s="8" t="s">
        <v>146</v>
      </c>
      <c r="C245" s="9">
        <v>3</v>
      </c>
      <c r="D245" s="10" t="s">
        <v>210</v>
      </c>
      <c r="E245" s="10" t="s">
        <v>207</v>
      </c>
      <c r="F245" s="9">
        <v>25</v>
      </c>
      <c r="G245" s="9">
        <v>25</v>
      </c>
      <c r="H245" s="9">
        <v>2016</v>
      </c>
      <c r="I245" s="10">
        <v>2021</v>
      </c>
      <c r="J245" s="10" t="s">
        <v>207</v>
      </c>
      <c r="K245" s="9">
        <v>35</v>
      </c>
      <c r="L245" s="10" t="s">
        <v>207</v>
      </c>
      <c r="M245" s="9">
        <v>35</v>
      </c>
      <c r="N245" s="10" t="s">
        <v>207</v>
      </c>
      <c r="O245" s="11">
        <v>25</v>
      </c>
      <c r="P245">
        <f t="shared" si="3"/>
        <v>120</v>
      </c>
    </row>
    <row r="246" spans="1:16" ht="60" hidden="1">
      <c r="A246" s="20" t="s">
        <v>253</v>
      </c>
      <c r="B246" s="12" t="s">
        <v>146</v>
      </c>
      <c r="C246" s="13">
        <v>2</v>
      </c>
      <c r="D246" s="14" t="s">
        <v>204</v>
      </c>
      <c r="E246" s="14" t="s">
        <v>205</v>
      </c>
      <c r="F246" s="13">
        <v>5</v>
      </c>
      <c r="G246" s="13">
        <v>0</v>
      </c>
      <c r="H246" s="13" t="s">
        <v>147</v>
      </c>
      <c r="I246" s="14" t="s">
        <v>147</v>
      </c>
      <c r="J246" s="14" t="s">
        <v>147</v>
      </c>
      <c r="K246" s="13">
        <v>0</v>
      </c>
      <c r="L246" s="14" t="s">
        <v>205</v>
      </c>
      <c r="M246" s="13">
        <v>0</v>
      </c>
      <c r="N246" s="14" t="s">
        <v>205</v>
      </c>
      <c r="O246" s="15">
        <v>0</v>
      </c>
      <c r="P246">
        <f t="shared" si="3"/>
        <v>0</v>
      </c>
    </row>
    <row r="247" spans="1:16" ht="108" hidden="1">
      <c r="A247" s="20" t="s">
        <v>253</v>
      </c>
      <c r="B247" s="8" t="s">
        <v>146</v>
      </c>
      <c r="C247" s="9">
        <v>1</v>
      </c>
      <c r="D247" s="10" t="s">
        <v>208</v>
      </c>
      <c r="E247" s="10" t="s">
        <v>207</v>
      </c>
      <c r="F247" s="9">
        <v>35</v>
      </c>
      <c r="G247" s="9">
        <v>35</v>
      </c>
      <c r="H247" s="9">
        <v>2015</v>
      </c>
      <c r="I247" s="10">
        <v>2025</v>
      </c>
      <c r="J247" s="10" t="s">
        <v>207</v>
      </c>
      <c r="K247" s="9">
        <v>30</v>
      </c>
      <c r="L247" s="10" t="s">
        <v>207</v>
      </c>
      <c r="M247" s="9">
        <v>30</v>
      </c>
      <c r="N247" s="10" t="s">
        <v>207</v>
      </c>
      <c r="O247" s="11">
        <v>25</v>
      </c>
      <c r="P247">
        <f t="shared" si="3"/>
        <v>120</v>
      </c>
    </row>
    <row r="248" spans="1:16" ht="24" hidden="1">
      <c r="A248" s="20" t="s">
        <v>253</v>
      </c>
      <c r="B248" s="12" t="s">
        <v>146</v>
      </c>
      <c r="C248" s="13">
        <v>6</v>
      </c>
      <c r="D248" s="14" t="s">
        <v>206</v>
      </c>
      <c r="E248" s="14" t="s">
        <v>207</v>
      </c>
      <c r="F248" s="13">
        <v>18</v>
      </c>
      <c r="G248" s="13">
        <v>18</v>
      </c>
      <c r="H248" s="13">
        <v>2018</v>
      </c>
      <c r="I248" s="14">
        <v>2019</v>
      </c>
      <c r="J248" s="14" t="s">
        <v>207</v>
      </c>
      <c r="K248" s="13">
        <v>0</v>
      </c>
      <c r="L248" s="14" t="s">
        <v>207</v>
      </c>
      <c r="M248" s="13">
        <v>0</v>
      </c>
      <c r="N248" s="14" t="s">
        <v>207</v>
      </c>
      <c r="O248" s="15">
        <v>25</v>
      </c>
      <c r="P248">
        <f t="shared" si="3"/>
        <v>43</v>
      </c>
    </row>
    <row r="249" spans="1:16" ht="72" hidden="1">
      <c r="A249" s="20" t="s">
        <v>253</v>
      </c>
      <c r="B249" s="8" t="s">
        <v>146</v>
      </c>
      <c r="C249" s="9">
        <v>5</v>
      </c>
      <c r="D249" s="10" t="s">
        <v>211</v>
      </c>
      <c r="E249" s="10" t="s">
        <v>207</v>
      </c>
      <c r="F249" s="9">
        <v>8</v>
      </c>
      <c r="G249" s="9">
        <v>8</v>
      </c>
      <c r="H249" s="9">
        <v>2018</v>
      </c>
      <c r="I249" s="10">
        <v>2019</v>
      </c>
      <c r="J249" s="10" t="s">
        <v>207</v>
      </c>
      <c r="K249" s="9">
        <v>0</v>
      </c>
      <c r="L249" s="10" t="s">
        <v>207</v>
      </c>
      <c r="M249" s="9">
        <v>0</v>
      </c>
      <c r="N249" s="10" t="s">
        <v>207</v>
      </c>
      <c r="O249" s="11">
        <v>0</v>
      </c>
      <c r="P249">
        <f t="shared" si="3"/>
        <v>8</v>
      </c>
    </row>
    <row r="250" spans="1:16" ht="96" hidden="1">
      <c r="A250" s="20" t="s">
        <v>253</v>
      </c>
      <c r="B250" s="12" t="s">
        <v>146</v>
      </c>
      <c r="C250" s="13">
        <v>4</v>
      </c>
      <c r="D250" s="14" t="s">
        <v>209</v>
      </c>
      <c r="E250" s="14" t="s">
        <v>207</v>
      </c>
      <c r="F250" s="13">
        <v>10</v>
      </c>
      <c r="G250" s="13">
        <v>10</v>
      </c>
      <c r="H250" s="13">
        <v>2017</v>
      </c>
      <c r="I250" s="14">
        <v>2021</v>
      </c>
      <c r="J250" s="14" t="s">
        <v>207</v>
      </c>
      <c r="K250" s="13">
        <v>35</v>
      </c>
      <c r="L250" s="14" t="s">
        <v>207</v>
      </c>
      <c r="M250" s="13">
        <v>35</v>
      </c>
      <c r="N250" s="14" t="s">
        <v>207</v>
      </c>
      <c r="O250" s="15">
        <v>25</v>
      </c>
      <c r="P250">
        <f t="shared" si="3"/>
        <v>105</v>
      </c>
    </row>
    <row r="251" spans="1:16" ht="108" hidden="1">
      <c r="A251" s="20" t="s">
        <v>254</v>
      </c>
      <c r="B251" s="8" t="s">
        <v>148</v>
      </c>
      <c r="C251" s="9">
        <v>1</v>
      </c>
      <c r="D251" s="10" t="s">
        <v>208</v>
      </c>
      <c r="E251" s="10" t="s">
        <v>207</v>
      </c>
      <c r="F251" s="9">
        <v>35</v>
      </c>
      <c r="G251" s="9">
        <v>35</v>
      </c>
      <c r="H251" s="9">
        <v>2010</v>
      </c>
      <c r="I251" s="10">
        <v>2020</v>
      </c>
      <c r="J251" s="10" t="s">
        <v>207</v>
      </c>
      <c r="K251" s="9">
        <v>30</v>
      </c>
      <c r="L251" s="10" t="s">
        <v>207</v>
      </c>
      <c r="M251" s="9">
        <v>30</v>
      </c>
      <c r="N251" s="10" t="s">
        <v>207</v>
      </c>
      <c r="O251" s="11">
        <v>25</v>
      </c>
      <c r="P251">
        <f t="shared" si="3"/>
        <v>120</v>
      </c>
    </row>
    <row r="252" spans="1:16" ht="96" hidden="1">
      <c r="A252" s="20" t="s">
        <v>254</v>
      </c>
      <c r="B252" s="12" t="s">
        <v>148</v>
      </c>
      <c r="C252" s="13">
        <v>4</v>
      </c>
      <c r="D252" s="14" t="s">
        <v>209</v>
      </c>
      <c r="E252" s="14" t="s">
        <v>207</v>
      </c>
      <c r="F252" s="13">
        <v>10</v>
      </c>
      <c r="G252" s="13">
        <v>10</v>
      </c>
      <c r="H252" s="13">
        <v>2017</v>
      </c>
      <c r="I252" s="14">
        <v>2021</v>
      </c>
      <c r="J252" s="14" t="s">
        <v>207</v>
      </c>
      <c r="K252" s="13">
        <v>35</v>
      </c>
      <c r="L252" s="14" t="s">
        <v>207</v>
      </c>
      <c r="M252" s="13">
        <v>35</v>
      </c>
      <c r="N252" s="14" t="s">
        <v>207</v>
      </c>
      <c r="O252" s="15">
        <v>25</v>
      </c>
      <c r="P252">
        <f t="shared" si="3"/>
        <v>105</v>
      </c>
    </row>
    <row r="253" spans="1:16" ht="24" hidden="1">
      <c r="A253" s="20" t="s">
        <v>254</v>
      </c>
      <c r="B253" s="8" t="s">
        <v>148</v>
      </c>
      <c r="C253" s="9">
        <v>6</v>
      </c>
      <c r="D253" s="10" t="s">
        <v>206</v>
      </c>
      <c r="E253" s="10" t="s">
        <v>207</v>
      </c>
      <c r="F253" s="9">
        <v>18</v>
      </c>
      <c r="G253" s="9">
        <v>18</v>
      </c>
      <c r="H253" s="9">
        <v>2018</v>
      </c>
      <c r="I253" s="10">
        <v>2018</v>
      </c>
      <c r="J253" s="10" t="s">
        <v>207</v>
      </c>
      <c r="K253" s="9">
        <v>0</v>
      </c>
      <c r="L253" s="10" t="s">
        <v>207</v>
      </c>
      <c r="M253" s="9">
        <v>0</v>
      </c>
      <c r="N253" s="10" t="s">
        <v>207</v>
      </c>
      <c r="O253" s="11">
        <v>25</v>
      </c>
      <c r="P253">
        <f t="shared" si="3"/>
        <v>43</v>
      </c>
    </row>
    <row r="254" spans="1:16" ht="60" hidden="1">
      <c r="A254" s="20" t="s">
        <v>254</v>
      </c>
      <c r="B254" s="12" t="s">
        <v>148</v>
      </c>
      <c r="C254" s="13">
        <v>2</v>
      </c>
      <c r="D254" s="14" t="s">
        <v>204</v>
      </c>
      <c r="E254" s="14" t="s">
        <v>207</v>
      </c>
      <c r="F254" s="13">
        <v>5</v>
      </c>
      <c r="G254" s="13">
        <v>5</v>
      </c>
      <c r="H254" s="13">
        <v>2010</v>
      </c>
      <c r="I254" s="14">
        <v>2018</v>
      </c>
      <c r="J254" s="14" t="s">
        <v>207</v>
      </c>
      <c r="K254" s="13">
        <v>0</v>
      </c>
      <c r="L254" s="14" t="s">
        <v>207</v>
      </c>
      <c r="M254" s="13">
        <v>0</v>
      </c>
      <c r="N254" s="14" t="s">
        <v>207</v>
      </c>
      <c r="O254" s="15">
        <v>0</v>
      </c>
      <c r="P254">
        <f t="shared" si="3"/>
        <v>5</v>
      </c>
    </row>
    <row r="255" spans="1:16" ht="72" hidden="1">
      <c r="A255" s="20" t="s">
        <v>254</v>
      </c>
      <c r="B255" s="8" t="s">
        <v>148</v>
      </c>
      <c r="C255" s="9">
        <v>5</v>
      </c>
      <c r="D255" s="10" t="s">
        <v>211</v>
      </c>
      <c r="E255" s="10" t="s">
        <v>207</v>
      </c>
      <c r="F255" s="9">
        <v>8</v>
      </c>
      <c r="G255" s="9">
        <v>8</v>
      </c>
      <c r="H255" s="9">
        <v>2016</v>
      </c>
      <c r="I255" s="10">
        <v>2018</v>
      </c>
      <c r="J255" s="10" t="s">
        <v>207</v>
      </c>
      <c r="K255" s="9">
        <v>0</v>
      </c>
      <c r="L255" s="10" t="s">
        <v>207</v>
      </c>
      <c r="M255" s="9">
        <v>0</v>
      </c>
      <c r="N255" s="10" t="s">
        <v>207</v>
      </c>
      <c r="O255" s="11">
        <v>0</v>
      </c>
      <c r="P255">
        <f t="shared" si="3"/>
        <v>8</v>
      </c>
    </row>
    <row r="256" spans="1:16" ht="108" hidden="1">
      <c r="A256" s="20" t="s">
        <v>254</v>
      </c>
      <c r="B256" s="12" t="s">
        <v>148</v>
      </c>
      <c r="C256" s="13">
        <v>3</v>
      </c>
      <c r="D256" s="14" t="s">
        <v>210</v>
      </c>
      <c r="E256" s="14" t="s">
        <v>207</v>
      </c>
      <c r="F256" s="13">
        <v>25</v>
      </c>
      <c r="G256" s="13">
        <v>25</v>
      </c>
      <c r="H256" s="13">
        <v>2016</v>
      </c>
      <c r="I256" s="14">
        <v>2020</v>
      </c>
      <c r="J256" s="14" t="s">
        <v>207</v>
      </c>
      <c r="K256" s="13">
        <v>35</v>
      </c>
      <c r="L256" s="14" t="s">
        <v>207</v>
      </c>
      <c r="M256" s="13">
        <v>35</v>
      </c>
      <c r="N256" s="14" t="s">
        <v>207</v>
      </c>
      <c r="O256" s="15">
        <v>25</v>
      </c>
      <c r="P256">
        <f t="shared" si="3"/>
        <v>120</v>
      </c>
    </row>
    <row r="257" spans="1:16" ht="108" hidden="1">
      <c r="A257" s="20" t="s">
        <v>255</v>
      </c>
      <c r="B257" s="8" t="s">
        <v>149</v>
      </c>
      <c r="C257" s="9">
        <v>3</v>
      </c>
      <c r="D257" s="10" t="s">
        <v>210</v>
      </c>
      <c r="E257" s="10" t="s">
        <v>207</v>
      </c>
      <c r="F257" s="9">
        <v>25</v>
      </c>
      <c r="G257" s="9">
        <v>25</v>
      </c>
      <c r="H257" s="9">
        <v>2016</v>
      </c>
      <c r="I257" s="10">
        <v>2022</v>
      </c>
      <c r="J257" s="10" t="s">
        <v>207</v>
      </c>
      <c r="K257" s="9">
        <v>35</v>
      </c>
      <c r="L257" s="10" t="s">
        <v>207</v>
      </c>
      <c r="M257" s="9">
        <v>35</v>
      </c>
      <c r="N257" s="10" t="s">
        <v>207</v>
      </c>
      <c r="O257" s="11">
        <v>25</v>
      </c>
      <c r="P257">
        <f t="shared" si="3"/>
        <v>120</v>
      </c>
    </row>
    <row r="258" spans="1:16" ht="72" hidden="1">
      <c r="A258" s="20" t="s">
        <v>255</v>
      </c>
      <c r="B258" s="12" t="s">
        <v>149</v>
      </c>
      <c r="C258" s="13">
        <v>5</v>
      </c>
      <c r="D258" s="14" t="s">
        <v>211</v>
      </c>
      <c r="E258" s="14" t="s">
        <v>207</v>
      </c>
      <c r="F258" s="13">
        <v>8</v>
      </c>
      <c r="G258" s="13">
        <v>8</v>
      </c>
      <c r="H258" s="13">
        <v>2016</v>
      </c>
      <c r="I258" s="14">
        <v>2020</v>
      </c>
      <c r="J258" s="14" t="s">
        <v>207</v>
      </c>
      <c r="K258" s="13">
        <v>0</v>
      </c>
      <c r="L258" s="14" t="s">
        <v>207</v>
      </c>
      <c r="M258" s="13">
        <v>0</v>
      </c>
      <c r="N258" s="14" t="s">
        <v>207</v>
      </c>
      <c r="O258" s="15">
        <v>0</v>
      </c>
      <c r="P258">
        <f t="shared" si="3"/>
        <v>8</v>
      </c>
    </row>
    <row r="259" spans="1:16" ht="108" hidden="1">
      <c r="A259" s="20" t="s">
        <v>255</v>
      </c>
      <c r="B259" s="8" t="s">
        <v>149</v>
      </c>
      <c r="C259" s="9">
        <v>1</v>
      </c>
      <c r="D259" s="10" t="s">
        <v>208</v>
      </c>
      <c r="E259" s="10" t="s">
        <v>207</v>
      </c>
      <c r="F259" s="9">
        <v>35</v>
      </c>
      <c r="G259" s="9">
        <v>35</v>
      </c>
      <c r="H259" s="9">
        <v>2012</v>
      </c>
      <c r="I259" s="10">
        <v>2022</v>
      </c>
      <c r="J259" s="10" t="s">
        <v>207</v>
      </c>
      <c r="K259" s="9">
        <v>30</v>
      </c>
      <c r="L259" s="10" t="s">
        <v>207</v>
      </c>
      <c r="M259" s="9">
        <v>30</v>
      </c>
      <c r="N259" s="10" t="s">
        <v>207</v>
      </c>
      <c r="O259" s="11">
        <v>25</v>
      </c>
      <c r="P259">
        <f t="shared" si="3"/>
        <v>120</v>
      </c>
    </row>
    <row r="260" spans="1:16" ht="60" hidden="1">
      <c r="A260" s="20" t="s">
        <v>255</v>
      </c>
      <c r="B260" s="12" t="s">
        <v>149</v>
      </c>
      <c r="C260" s="13">
        <v>2</v>
      </c>
      <c r="D260" s="14" t="s">
        <v>204</v>
      </c>
      <c r="E260" s="14" t="s">
        <v>207</v>
      </c>
      <c r="F260" s="13">
        <v>5</v>
      </c>
      <c r="G260" s="13">
        <v>5</v>
      </c>
      <c r="H260" s="13">
        <v>2012</v>
      </c>
      <c r="I260" s="14">
        <v>2022</v>
      </c>
      <c r="J260" s="14" t="s">
        <v>207</v>
      </c>
      <c r="K260" s="13">
        <v>0</v>
      </c>
      <c r="L260" s="14" t="s">
        <v>207</v>
      </c>
      <c r="M260" s="13">
        <v>0</v>
      </c>
      <c r="N260" s="14" t="s">
        <v>207</v>
      </c>
      <c r="O260" s="15">
        <v>0</v>
      </c>
      <c r="P260">
        <f t="shared" si="3"/>
        <v>5</v>
      </c>
    </row>
    <row r="261" spans="1:16" ht="96" hidden="1">
      <c r="A261" s="20" t="s">
        <v>255</v>
      </c>
      <c r="B261" s="8" t="s">
        <v>149</v>
      </c>
      <c r="C261" s="9">
        <v>4</v>
      </c>
      <c r="D261" s="10" t="s">
        <v>209</v>
      </c>
      <c r="E261" s="10" t="s">
        <v>207</v>
      </c>
      <c r="F261" s="9">
        <v>10</v>
      </c>
      <c r="G261" s="9">
        <v>10</v>
      </c>
      <c r="H261" s="9">
        <v>2017</v>
      </c>
      <c r="I261" s="10">
        <v>2021</v>
      </c>
      <c r="J261" s="10" t="s">
        <v>207</v>
      </c>
      <c r="K261" s="9">
        <v>35</v>
      </c>
      <c r="L261" s="10" t="s">
        <v>207</v>
      </c>
      <c r="M261" s="9">
        <v>35</v>
      </c>
      <c r="N261" s="10" t="s">
        <v>207</v>
      </c>
      <c r="O261" s="11">
        <v>25</v>
      </c>
      <c r="P261">
        <f t="shared" si="3"/>
        <v>105</v>
      </c>
    </row>
    <row r="262" spans="1:16" ht="24" hidden="1">
      <c r="A262" s="20" t="s">
        <v>255</v>
      </c>
      <c r="B262" s="12" t="s">
        <v>149</v>
      </c>
      <c r="C262" s="13">
        <v>6</v>
      </c>
      <c r="D262" s="14" t="s">
        <v>206</v>
      </c>
      <c r="E262" s="14" t="s">
        <v>207</v>
      </c>
      <c r="F262" s="13">
        <v>18</v>
      </c>
      <c r="G262" s="13">
        <v>18</v>
      </c>
      <c r="H262" s="13">
        <v>2018</v>
      </c>
      <c r="I262" s="14">
        <v>2018</v>
      </c>
      <c r="J262" s="14" t="s">
        <v>207</v>
      </c>
      <c r="K262" s="13">
        <v>0</v>
      </c>
      <c r="L262" s="14" t="s">
        <v>207</v>
      </c>
      <c r="M262" s="13">
        <v>0</v>
      </c>
      <c r="N262" s="14" t="s">
        <v>207</v>
      </c>
      <c r="O262" s="15">
        <v>25</v>
      </c>
      <c r="P262">
        <f t="shared" ref="P262:P325" si="4">G262+K262+M262+O262</f>
        <v>43</v>
      </c>
    </row>
    <row r="263" spans="1:16" ht="108" hidden="1">
      <c r="A263" s="20" t="s">
        <v>256</v>
      </c>
      <c r="B263" s="8" t="s">
        <v>150</v>
      </c>
      <c r="C263" s="9">
        <v>3</v>
      </c>
      <c r="D263" s="10" t="s">
        <v>210</v>
      </c>
      <c r="E263" s="10" t="s">
        <v>207</v>
      </c>
      <c r="F263" s="9">
        <v>25</v>
      </c>
      <c r="G263" s="9">
        <v>25</v>
      </c>
      <c r="H263" s="9">
        <v>2016</v>
      </c>
      <c r="I263" s="10">
        <v>2020</v>
      </c>
      <c r="J263" s="10" t="s">
        <v>207</v>
      </c>
      <c r="K263" s="9">
        <v>35</v>
      </c>
      <c r="L263" s="10" t="s">
        <v>207</v>
      </c>
      <c r="M263" s="9">
        <v>35</v>
      </c>
      <c r="N263" s="10" t="s">
        <v>207</v>
      </c>
      <c r="O263" s="11">
        <v>25</v>
      </c>
      <c r="P263">
        <f t="shared" si="4"/>
        <v>120</v>
      </c>
    </row>
    <row r="264" spans="1:16" ht="72" hidden="1">
      <c r="A264" s="20" t="s">
        <v>256</v>
      </c>
      <c r="B264" s="12" t="s">
        <v>150</v>
      </c>
      <c r="C264" s="13">
        <v>5</v>
      </c>
      <c r="D264" s="14" t="s">
        <v>211</v>
      </c>
      <c r="E264" s="14" t="s">
        <v>207</v>
      </c>
      <c r="F264" s="13">
        <v>8</v>
      </c>
      <c r="G264" s="13">
        <v>8</v>
      </c>
      <c r="H264" s="13">
        <v>2018</v>
      </c>
      <c r="I264" s="14">
        <v>2018</v>
      </c>
      <c r="J264" s="14" t="s">
        <v>207</v>
      </c>
      <c r="K264" s="13">
        <v>0</v>
      </c>
      <c r="L264" s="14" t="s">
        <v>207</v>
      </c>
      <c r="M264" s="13">
        <v>0</v>
      </c>
      <c r="N264" s="14" t="s">
        <v>207</v>
      </c>
      <c r="O264" s="15">
        <v>0</v>
      </c>
      <c r="P264">
        <f t="shared" si="4"/>
        <v>8</v>
      </c>
    </row>
    <row r="265" spans="1:16" ht="96" hidden="1">
      <c r="A265" s="20" t="s">
        <v>256</v>
      </c>
      <c r="B265" s="8" t="s">
        <v>150</v>
      </c>
      <c r="C265" s="9">
        <v>4</v>
      </c>
      <c r="D265" s="10" t="s">
        <v>209</v>
      </c>
      <c r="E265" s="10" t="s">
        <v>207</v>
      </c>
      <c r="F265" s="9">
        <v>10</v>
      </c>
      <c r="G265" s="9">
        <v>10</v>
      </c>
      <c r="H265" s="9">
        <v>2016</v>
      </c>
      <c r="I265" s="10">
        <v>2020</v>
      </c>
      <c r="J265" s="10" t="s">
        <v>207</v>
      </c>
      <c r="K265" s="9">
        <v>35</v>
      </c>
      <c r="L265" s="10" t="s">
        <v>207</v>
      </c>
      <c r="M265" s="9">
        <v>35</v>
      </c>
      <c r="N265" s="10" t="s">
        <v>207</v>
      </c>
      <c r="O265" s="11">
        <v>25</v>
      </c>
      <c r="P265">
        <f t="shared" si="4"/>
        <v>105</v>
      </c>
    </row>
    <row r="266" spans="1:16" ht="24" hidden="1">
      <c r="A266" s="20" t="s">
        <v>256</v>
      </c>
      <c r="B266" s="12" t="s">
        <v>150</v>
      </c>
      <c r="C266" s="13">
        <v>6</v>
      </c>
      <c r="D266" s="14" t="s">
        <v>206</v>
      </c>
      <c r="E266" s="14" t="s">
        <v>207</v>
      </c>
      <c r="F266" s="13">
        <v>18</v>
      </c>
      <c r="G266" s="13">
        <v>18</v>
      </c>
      <c r="H266" s="13">
        <v>2018</v>
      </c>
      <c r="I266" s="14">
        <v>2018</v>
      </c>
      <c r="J266" s="14" t="s">
        <v>207</v>
      </c>
      <c r="K266" s="13">
        <v>0</v>
      </c>
      <c r="L266" s="14" t="s">
        <v>207</v>
      </c>
      <c r="M266" s="13">
        <v>0</v>
      </c>
      <c r="N266" s="14" t="s">
        <v>207</v>
      </c>
      <c r="O266" s="15">
        <v>25</v>
      </c>
      <c r="P266">
        <f t="shared" si="4"/>
        <v>43</v>
      </c>
    </row>
    <row r="267" spans="1:16" ht="60" hidden="1">
      <c r="A267" s="20" t="s">
        <v>256</v>
      </c>
      <c r="B267" s="8" t="s">
        <v>150</v>
      </c>
      <c r="C267" s="9">
        <v>2</v>
      </c>
      <c r="D267" s="10" t="s">
        <v>204</v>
      </c>
      <c r="E267" s="10" t="s">
        <v>207</v>
      </c>
      <c r="F267" s="9">
        <v>5</v>
      </c>
      <c r="G267" s="9">
        <v>5</v>
      </c>
      <c r="H267" s="9">
        <v>2018</v>
      </c>
      <c r="I267" s="10">
        <v>2018</v>
      </c>
      <c r="J267" s="10" t="s">
        <v>207</v>
      </c>
      <c r="K267" s="9">
        <v>0</v>
      </c>
      <c r="L267" s="10" t="s">
        <v>207</v>
      </c>
      <c r="M267" s="9">
        <v>0</v>
      </c>
      <c r="N267" s="10" t="s">
        <v>207</v>
      </c>
      <c r="O267" s="11">
        <v>0</v>
      </c>
      <c r="P267">
        <f t="shared" si="4"/>
        <v>5</v>
      </c>
    </row>
    <row r="268" spans="1:16" ht="108" hidden="1">
      <c r="A268" s="20" t="s">
        <v>256</v>
      </c>
      <c r="B268" s="12" t="s">
        <v>150</v>
      </c>
      <c r="C268" s="13">
        <v>1</v>
      </c>
      <c r="D268" s="14" t="s">
        <v>208</v>
      </c>
      <c r="E268" s="14" t="s">
        <v>207</v>
      </c>
      <c r="F268" s="13">
        <v>35</v>
      </c>
      <c r="G268" s="13">
        <v>35</v>
      </c>
      <c r="H268" s="13">
        <v>2010</v>
      </c>
      <c r="I268" s="14">
        <v>2020</v>
      </c>
      <c r="J268" s="14" t="s">
        <v>207</v>
      </c>
      <c r="K268" s="13">
        <v>30</v>
      </c>
      <c r="L268" s="14" t="s">
        <v>207</v>
      </c>
      <c r="M268" s="13">
        <v>30</v>
      </c>
      <c r="N268" s="14" t="s">
        <v>207</v>
      </c>
      <c r="O268" s="15">
        <v>25</v>
      </c>
      <c r="P268">
        <f t="shared" si="4"/>
        <v>120</v>
      </c>
    </row>
    <row r="269" spans="1:16" ht="72" hidden="1">
      <c r="A269" s="20" t="s">
        <v>257</v>
      </c>
      <c r="B269" s="8" t="s">
        <v>151</v>
      </c>
      <c r="C269" s="9">
        <v>5</v>
      </c>
      <c r="D269" s="10" t="s">
        <v>211</v>
      </c>
      <c r="E269" s="10" t="s">
        <v>207</v>
      </c>
      <c r="F269" s="9">
        <v>8</v>
      </c>
      <c r="G269" s="9">
        <v>8</v>
      </c>
      <c r="H269" s="9">
        <v>2018</v>
      </c>
      <c r="I269" s="10">
        <v>2018</v>
      </c>
      <c r="J269" s="10" t="s">
        <v>207</v>
      </c>
      <c r="K269" s="9">
        <v>0</v>
      </c>
      <c r="L269" s="10" t="s">
        <v>207</v>
      </c>
      <c r="M269" s="9">
        <v>0</v>
      </c>
      <c r="N269" s="10" t="s">
        <v>207</v>
      </c>
      <c r="O269" s="11">
        <v>0</v>
      </c>
      <c r="P269">
        <f t="shared" si="4"/>
        <v>8</v>
      </c>
    </row>
    <row r="270" spans="1:16" ht="108" hidden="1">
      <c r="A270" s="20" t="s">
        <v>257</v>
      </c>
      <c r="B270" s="12" t="s">
        <v>151</v>
      </c>
      <c r="C270" s="13">
        <v>3</v>
      </c>
      <c r="D270" s="14" t="s">
        <v>210</v>
      </c>
      <c r="E270" s="14" t="s">
        <v>207</v>
      </c>
      <c r="F270" s="13">
        <v>25</v>
      </c>
      <c r="G270" s="13">
        <v>25</v>
      </c>
      <c r="H270" s="13">
        <v>2016</v>
      </c>
      <c r="I270" s="14">
        <v>2020</v>
      </c>
      <c r="J270" s="14" t="s">
        <v>207</v>
      </c>
      <c r="K270" s="13">
        <v>35</v>
      </c>
      <c r="L270" s="14" t="s">
        <v>207</v>
      </c>
      <c r="M270" s="13">
        <v>35</v>
      </c>
      <c r="N270" s="14" t="s">
        <v>207</v>
      </c>
      <c r="O270" s="15">
        <v>25</v>
      </c>
      <c r="P270">
        <f t="shared" si="4"/>
        <v>120</v>
      </c>
    </row>
    <row r="271" spans="1:16" ht="24" hidden="1">
      <c r="A271" s="20" t="s">
        <v>257</v>
      </c>
      <c r="B271" s="8" t="s">
        <v>151</v>
      </c>
      <c r="C271" s="9">
        <v>6</v>
      </c>
      <c r="D271" s="10" t="s">
        <v>206</v>
      </c>
      <c r="E271" s="10" t="s">
        <v>207</v>
      </c>
      <c r="F271" s="9">
        <v>18</v>
      </c>
      <c r="G271" s="9">
        <v>18</v>
      </c>
      <c r="H271" s="9">
        <v>2018</v>
      </c>
      <c r="I271" s="10">
        <v>2018</v>
      </c>
      <c r="J271" s="10" t="s">
        <v>207</v>
      </c>
      <c r="K271" s="9">
        <v>0</v>
      </c>
      <c r="L271" s="10" t="s">
        <v>207</v>
      </c>
      <c r="M271" s="9">
        <v>0</v>
      </c>
      <c r="N271" s="10" t="s">
        <v>207</v>
      </c>
      <c r="O271" s="11">
        <v>25</v>
      </c>
      <c r="P271">
        <f t="shared" si="4"/>
        <v>43</v>
      </c>
    </row>
    <row r="272" spans="1:16" ht="60" hidden="1">
      <c r="A272" s="20" t="s">
        <v>257</v>
      </c>
      <c r="B272" s="12" t="s">
        <v>151</v>
      </c>
      <c r="C272" s="13">
        <v>2</v>
      </c>
      <c r="D272" s="14" t="s">
        <v>204</v>
      </c>
      <c r="E272" s="14" t="s">
        <v>207</v>
      </c>
      <c r="F272" s="13">
        <v>5</v>
      </c>
      <c r="G272" s="13">
        <v>5</v>
      </c>
      <c r="H272" s="13">
        <v>2018</v>
      </c>
      <c r="I272" s="14">
        <v>2018</v>
      </c>
      <c r="J272" s="14" t="s">
        <v>207</v>
      </c>
      <c r="K272" s="13">
        <v>0</v>
      </c>
      <c r="L272" s="14" t="s">
        <v>207</v>
      </c>
      <c r="M272" s="13">
        <v>0</v>
      </c>
      <c r="N272" s="14" t="s">
        <v>207</v>
      </c>
      <c r="O272" s="15">
        <v>0</v>
      </c>
      <c r="P272">
        <f t="shared" si="4"/>
        <v>5</v>
      </c>
    </row>
    <row r="273" spans="1:16" ht="96" hidden="1">
      <c r="A273" s="20" t="s">
        <v>257</v>
      </c>
      <c r="B273" s="8" t="s">
        <v>151</v>
      </c>
      <c r="C273" s="9">
        <v>4</v>
      </c>
      <c r="D273" s="10" t="s">
        <v>209</v>
      </c>
      <c r="E273" s="10" t="s">
        <v>207</v>
      </c>
      <c r="F273" s="9">
        <v>10</v>
      </c>
      <c r="G273" s="9">
        <v>10</v>
      </c>
      <c r="H273" s="9">
        <v>2017</v>
      </c>
      <c r="I273" s="10">
        <v>2021</v>
      </c>
      <c r="J273" s="10" t="s">
        <v>207</v>
      </c>
      <c r="K273" s="9">
        <v>35</v>
      </c>
      <c r="L273" s="10" t="s">
        <v>207</v>
      </c>
      <c r="M273" s="9">
        <v>35</v>
      </c>
      <c r="N273" s="10" t="s">
        <v>207</v>
      </c>
      <c r="O273" s="11">
        <v>25</v>
      </c>
      <c r="P273">
        <f t="shared" si="4"/>
        <v>105</v>
      </c>
    </row>
    <row r="274" spans="1:16" ht="108" hidden="1">
      <c r="A274" s="20" t="s">
        <v>257</v>
      </c>
      <c r="B274" s="12" t="s">
        <v>151</v>
      </c>
      <c r="C274" s="13">
        <v>1</v>
      </c>
      <c r="D274" s="14" t="s">
        <v>208</v>
      </c>
      <c r="E274" s="14" t="s">
        <v>207</v>
      </c>
      <c r="F274" s="13">
        <v>35</v>
      </c>
      <c r="G274" s="13">
        <v>35</v>
      </c>
      <c r="H274" s="13">
        <v>2016</v>
      </c>
      <c r="I274" s="14">
        <v>2025</v>
      </c>
      <c r="J274" s="14" t="s">
        <v>207</v>
      </c>
      <c r="K274" s="13">
        <v>30</v>
      </c>
      <c r="L274" s="14" t="s">
        <v>207</v>
      </c>
      <c r="M274" s="13">
        <v>30</v>
      </c>
      <c r="N274" s="14" t="s">
        <v>205</v>
      </c>
      <c r="O274" s="15">
        <v>0</v>
      </c>
      <c r="P274">
        <f t="shared" si="4"/>
        <v>95</v>
      </c>
    </row>
    <row r="275" spans="1:16" ht="108" hidden="1">
      <c r="A275" s="20" t="s">
        <v>258</v>
      </c>
      <c r="B275" s="8" t="s">
        <v>152</v>
      </c>
      <c r="C275" s="9">
        <v>1</v>
      </c>
      <c r="D275" s="10" t="s">
        <v>208</v>
      </c>
      <c r="E275" s="10" t="s">
        <v>207</v>
      </c>
      <c r="F275" s="9">
        <v>35</v>
      </c>
      <c r="G275" s="9">
        <v>35</v>
      </c>
      <c r="H275" s="9">
        <v>2011</v>
      </c>
      <c r="I275" s="10">
        <v>2020</v>
      </c>
      <c r="J275" s="10" t="s">
        <v>207</v>
      </c>
      <c r="K275" s="9">
        <v>30</v>
      </c>
      <c r="L275" s="10" t="s">
        <v>207</v>
      </c>
      <c r="M275" s="9">
        <v>30</v>
      </c>
      <c r="N275" s="10" t="s">
        <v>207</v>
      </c>
      <c r="O275" s="11">
        <v>25</v>
      </c>
      <c r="P275">
        <f t="shared" si="4"/>
        <v>120</v>
      </c>
    </row>
    <row r="276" spans="1:16" ht="60" hidden="1">
      <c r="A276" s="20" t="s">
        <v>258</v>
      </c>
      <c r="B276" s="12" t="s">
        <v>152</v>
      </c>
      <c r="C276" s="13">
        <v>2</v>
      </c>
      <c r="D276" s="14" t="s">
        <v>204</v>
      </c>
      <c r="E276" s="14" t="s">
        <v>205</v>
      </c>
      <c r="F276" s="13">
        <v>5</v>
      </c>
      <c r="G276" s="13">
        <v>0</v>
      </c>
      <c r="H276" s="13" t="s">
        <v>147</v>
      </c>
      <c r="I276" s="14" t="s">
        <v>147</v>
      </c>
      <c r="J276" s="14" t="s">
        <v>147</v>
      </c>
      <c r="K276" s="13">
        <v>0</v>
      </c>
      <c r="L276" s="14" t="s">
        <v>205</v>
      </c>
      <c r="M276" s="13">
        <v>0</v>
      </c>
      <c r="N276" s="14" t="s">
        <v>205</v>
      </c>
      <c r="O276" s="15">
        <v>0</v>
      </c>
      <c r="P276">
        <f t="shared" si="4"/>
        <v>0</v>
      </c>
    </row>
    <row r="277" spans="1:16" ht="108" hidden="1">
      <c r="A277" s="20" t="s">
        <v>258</v>
      </c>
      <c r="B277" s="8" t="s">
        <v>152</v>
      </c>
      <c r="C277" s="9">
        <v>3</v>
      </c>
      <c r="D277" s="10" t="s">
        <v>210</v>
      </c>
      <c r="E277" s="10" t="s">
        <v>207</v>
      </c>
      <c r="F277" s="9">
        <v>25</v>
      </c>
      <c r="G277" s="9">
        <v>25</v>
      </c>
      <c r="H277" s="9">
        <v>2018</v>
      </c>
      <c r="I277" s="10">
        <v>2021</v>
      </c>
      <c r="J277" s="10" t="s">
        <v>207</v>
      </c>
      <c r="K277" s="9">
        <v>35</v>
      </c>
      <c r="L277" s="10" t="s">
        <v>207</v>
      </c>
      <c r="M277" s="9">
        <v>35</v>
      </c>
      <c r="N277" s="10" t="s">
        <v>207</v>
      </c>
      <c r="O277" s="11">
        <v>25</v>
      </c>
      <c r="P277">
        <f t="shared" si="4"/>
        <v>120</v>
      </c>
    </row>
    <row r="278" spans="1:16" ht="96" hidden="1">
      <c r="A278" s="20" t="s">
        <v>258</v>
      </c>
      <c r="B278" s="12" t="s">
        <v>152</v>
      </c>
      <c r="C278" s="13">
        <v>4</v>
      </c>
      <c r="D278" s="14" t="s">
        <v>209</v>
      </c>
      <c r="E278" s="14" t="s">
        <v>205</v>
      </c>
      <c r="F278" s="13">
        <v>10</v>
      </c>
      <c r="G278" s="13">
        <v>0</v>
      </c>
      <c r="H278" s="13" t="s">
        <v>147</v>
      </c>
      <c r="I278" s="14" t="s">
        <v>147</v>
      </c>
      <c r="J278" s="14" t="s">
        <v>147</v>
      </c>
      <c r="K278" s="13">
        <v>0</v>
      </c>
      <c r="L278" s="14" t="s">
        <v>147</v>
      </c>
      <c r="M278" s="13">
        <v>0</v>
      </c>
      <c r="N278" s="14" t="s">
        <v>147</v>
      </c>
      <c r="O278" s="15">
        <v>0</v>
      </c>
      <c r="P278">
        <f t="shared" si="4"/>
        <v>0</v>
      </c>
    </row>
    <row r="279" spans="1:16" ht="72" hidden="1">
      <c r="A279" s="20" t="s">
        <v>258</v>
      </c>
      <c r="B279" s="8" t="s">
        <v>152</v>
      </c>
      <c r="C279" s="9">
        <v>5</v>
      </c>
      <c r="D279" s="10" t="s">
        <v>211</v>
      </c>
      <c r="E279" s="10" t="s">
        <v>205</v>
      </c>
      <c r="F279" s="9">
        <v>8</v>
      </c>
      <c r="G279" s="9">
        <v>0</v>
      </c>
      <c r="H279" s="9" t="s">
        <v>147</v>
      </c>
      <c r="I279" s="10" t="s">
        <v>147</v>
      </c>
      <c r="J279" s="10" t="s">
        <v>147</v>
      </c>
      <c r="K279" s="9">
        <v>0</v>
      </c>
      <c r="L279" s="10" t="s">
        <v>147</v>
      </c>
      <c r="M279" s="9">
        <v>0</v>
      </c>
      <c r="N279" s="10" t="s">
        <v>147</v>
      </c>
      <c r="O279" s="11">
        <v>0</v>
      </c>
      <c r="P279">
        <f t="shared" si="4"/>
        <v>0</v>
      </c>
    </row>
    <row r="280" spans="1:16" ht="24" hidden="1">
      <c r="A280" s="20" t="s">
        <v>258</v>
      </c>
      <c r="B280" s="12" t="s">
        <v>152</v>
      </c>
      <c r="C280" s="13">
        <v>6</v>
      </c>
      <c r="D280" s="14" t="s">
        <v>206</v>
      </c>
      <c r="E280" s="14" t="s">
        <v>207</v>
      </c>
      <c r="F280" s="13">
        <v>18</v>
      </c>
      <c r="G280" s="13">
        <v>18</v>
      </c>
      <c r="H280" s="13">
        <v>2018</v>
      </c>
      <c r="I280" s="14">
        <v>2018</v>
      </c>
      <c r="J280" s="14" t="s">
        <v>207</v>
      </c>
      <c r="K280" s="13">
        <v>0</v>
      </c>
      <c r="L280" s="14" t="s">
        <v>207</v>
      </c>
      <c r="M280" s="13">
        <v>0</v>
      </c>
      <c r="N280" s="14" t="s">
        <v>207</v>
      </c>
      <c r="O280" s="15">
        <v>25</v>
      </c>
      <c r="P280">
        <f t="shared" si="4"/>
        <v>43</v>
      </c>
    </row>
    <row r="281" spans="1:16" ht="108" hidden="1">
      <c r="A281" s="20" t="s">
        <v>259</v>
      </c>
      <c r="B281" s="8" t="s">
        <v>153</v>
      </c>
      <c r="C281" s="9">
        <v>1</v>
      </c>
      <c r="D281" s="10" t="s">
        <v>208</v>
      </c>
      <c r="E281" s="10" t="s">
        <v>205</v>
      </c>
      <c r="F281" s="9">
        <v>35</v>
      </c>
      <c r="G281" s="9">
        <v>0</v>
      </c>
      <c r="H281" s="9" t="s">
        <v>147</v>
      </c>
      <c r="I281" s="10" t="s">
        <v>147</v>
      </c>
      <c r="J281" s="10" t="s">
        <v>147</v>
      </c>
      <c r="K281" s="9">
        <v>0</v>
      </c>
      <c r="L281" s="10" t="s">
        <v>147</v>
      </c>
      <c r="M281" s="9">
        <v>0</v>
      </c>
      <c r="N281" s="10" t="s">
        <v>147</v>
      </c>
      <c r="O281" s="11">
        <v>0</v>
      </c>
      <c r="P281">
        <f t="shared" si="4"/>
        <v>0</v>
      </c>
    </row>
    <row r="282" spans="1:16" ht="24" hidden="1">
      <c r="A282" s="20" t="s">
        <v>259</v>
      </c>
      <c r="B282" s="12" t="s">
        <v>153</v>
      </c>
      <c r="C282" s="13">
        <v>6</v>
      </c>
      <c r="D282" s="14" t="s">
        <v>206</v>
      </c>
      <c r="E282" s="14" t="s">
        <v>207</v>
      </c>
      <c r="F282" s="13">
        <v>18</v>
      </c>
      <c r="G282" s="13">
        <v>18</v>
      </c>
      <c r="H282" s="13">
        <v>2018</v>
      </c>
      <c r="I282" s="14">
        <v>2018</v>
      </c>
      <c r="J282" s="14" t="s">
        <v>207</v>
      </c>
      <c r="K282" s="13">
        <v>0</v>
      </c>
      <c r="L282" s="14" t="s">
        <v>207</v>
      </c>
      <c r="M282" s="13">
        <v>0</v>
      </c>
      <c r="N282" s="14" t="s">
        <v>207</v>
      </c>
      <c r="O282" s="15">
        <v>25</v>
      </c>
      <c r="P282">
        <f t="shared" si="4"/>
        <v>43</v>
      </c>
    </row>
    <row r="283" spans="1:16" ht="72" hidden="1">
      <c r="A283" s="20" t="s">
        <v>259</v>
      </c>
      <c r="B283" s="8" t="s">
        <v>153</v>
      </c>
      <c r="C283" s="9">
        <v>5</v>
      </c>
      <c r="D283" s="10" t="s">
        <v>211</v>
      </c>
      <c r="E283" s="10" t="s">
        <v>207</v>
      </c>
      <c r="F283" s="9">
        <v>8</v>
      </c>
      <c r="G283" s="9">
        <v>8</v>
      </c>
      <c r="H283" s="9">
        <v>2018</v>
      </c>
      <c r="I283" s="10">
        <v>2018</v>
      </c>
      <c r="J283" s="10" t="s">
        <v>207</v>
      </c>
      <c r="K283" s="9">
        <v>0</v>
      </c>
      <c r="L283" s="10" t="s">
        <v>207</v>
      </c>
      <c r="M283" s="9">
        <v>0</v>
      </c>
      <c r="N283" s="10" t="s">
        <v>207</v>
      </c>
      <c r="O283" s="11">
        <v>0</v>
      </c>
      <c r="P283">
        <f t="shared" si="4"/>
        <v>8</v>
      </c>
    </row>
    <row r="284" spans="1:16" ht="96" hidden="1">
      <c r="A284" s="20" t="s">
        <v>259</v>
      </c>
      <c r="B284" s="12" t="s">
        <v>153</v>
      </c>
      <c r="C284" s="13">
        <v>4</v>
      </c>
      <c r="D284" s="14" t="s">
        <v>209</v>
      </c>
      <c r="E284" s="14" t="s">
        <v>207</v>
      </c>
      <c r="F284" s="13">
        <v>10</v>
      </c>
      <c r="G284" s="13">
        <v>10</v>
      </c>
      <c r="H284" s="13">
        <v>2014</v>
      </c>
      <c r="I284" s="14">
        <v>2019</v>
      </c>
      <c r="J284" s="14" t="s">
        <v>207</v>
      </c>
      <c r="K284" s="13">
        <v>35</v>
      </c>
      <c r="L284" s="14" t="s">
        <v>207</v>
      </c>
      <c r="M284" s="13">
        <v>35</v>
      </c>
      <c r="N284" s="14" t="s">
        <v>207</v>
      </c>
      <c r="O284" s="15">
        <v>25</v>
      </c>
      <c r="P284">
        <f t="shared" si="4"/>
        <v>105</v>
      </c>
    </row>
    <row r="285" spans="1:16" ht="108" hidden="1">
      <c r="A285" s="20" t="s">
        <v>259</v>
      </c>
      <c r="B285" s="8" t="s">
        <v>153</v>
      </c>
      <c r="C285" s="9">
        <v>3</v>
      </c>
      <c r="D285" s="10" t="s">
        <v>210</v>
      </c>
      <c r="E285" s="10" t="s">
        <v>207</v>
      </c>
      <c r="F285" s="9">
        <v>25</v>
      </c>
      <c r="G285" s="9">
        <v>25</v>
      </c>
      <c r="H285" s="9">
        <v>2016</v>
      </c>
      <c r="I285" s="10">
        <v>2020</v>
      </c>
      <c r="J285" s="10" t="s">
        <v>207</v>
      </c>
      <c r="K285" s="9">
        <v>35</v>
      </c>
      <c r="L285" s="10" t="s">
        <v>207</v>
      </c>
      <c r="M285" s="9">
        <v>35</v>
      </c>
      <c r="N285" s="10" t="s">
        <v>207</v>
      </c>
      <c r="O285" s="11">
        <v>25</v>
      </c>
      <c r="P285">
        <f t="shared" si="4"/>
        <v>120</v>
      </c>
    </row>
    <row r="286" spans="1:16" ht="60" hidden="1">
      <c r="A286" s="20" t="s">
        <v>259</v>
      </c>
      <c r="B286" s="12" t="s">
        <v>153</v>
      </c>
      <c r="C286" s="13">
        <v>2</v>
      </c>
      <c r="D286" s="14" t="s">
        <v>204</v>
      </c>
      <c r="E286" s="14" t="s">
        <v>205</v>
      </c>
      <c r="F286" s="13">
        <v>5</v>
      </c>
      <c r="G286" s="13">
        <v>0</v>
      </c>
      <c r="H286" s="13" t="s">
        <v>147</v>
      </c>
      <c r="I286" s="14" t="s">
        <v>147</v>
      </c>
      <c r="J286" s="14" t="s">
        <v>147</v>
      </c>
      <c r="K286" s="13">
        <v>0</v>
      </c>
      <c r="L286" s="14" t="s">
        <v>147</v>
      </c>
      <c r="M286" s="13">
        <v>0</v>
      </c>
      <c r="N286" s="14" t="s">
        <v>147</v>
      </c>
      <c r="O286" s="15">
        <v>0</v>
      </c>
      <c r="P286">
        <f t="shared" si="4"/>
        <v>0</v>
      </c>
    </row>
    <row r="287" spans="1:16" ht="24" hidden="1">
      <c r="A287" s="20" t="s">
        <v>260</v>
      </c>
      <c r="B287" s="8" t="s">
        <v>154</v>
      </c>
      <c r="C287" s="9">
        <v>6</v>
      </c>
      <c r="D287" s="10" t="s">
        <v>206</v>
      </c>
      <c r="E287" s="10" t="s">
        <v>207</v>
      </c>
      <c r="F287" s="9">
        <v>18</v>
      </c>
      <c r="G287" s="9">
        <v>18</v>
      </c>
      <c r="H287" s="9">
        <v>2018</v>
      </c>
      <c r="I287" s="10">
        <v>2018</v>
      </c>
      <c r="J287" s="10" t="s">
        <v>205</v>
      </c>
      <c r="K287" s="9">
        <v>0</v>
      </c>
      <c r="L287" s="10" t="s">
        <v>207</v>
      </c>
      <c r="M287" s="9">
        <v>0</v>
      </c>
      <c r="N287" s="10" t="s">
        <v>207</v>
      </c>
      <c r="O287" s="11">
        <v>25</v>
      </c>
      <c r="P287">
        <f t="shared" si="4"/>
        <v>43</v>
      </c>
    </row>
    <row r="288" spans="1:16" ht="96" hidden="1">
      <c r="A288" s="20" t="s">
        <v>260</v>
      </c>
      <c r="B288" s="12" t="s">
        <v>154</v>
      </c>
      <c r="C288" s="13">
        <v>4</v>
      </c>
      <c r="D288" s="14" t="s">
        <v>209</v>
      </c>
      <c r="E288" s="14" t="s">
        <v>207</v>
      </c>
      <c r="F288" s="13">
        <v>10</v>
      </c>
      <c r="G288" s="13">
        <v>10</v>
      </c>
      <c r="H288" s="13">
        <v>2019</v>
      </c>
      <c r="I288" s="14">
        <v>2023</v>
      </c>
      <c r="J288" s="14" t="s">
        <v>207</v>
      </c>
      <c r="K288" s="13">
        <v>35</v>
      </c>
      <c r="L288" s="14" t="s">
        <v>205</v>
      </c>
      <c r="M288" s="13">
        <v>0</v>
      </c>
      <c r="N288" s="14" t="s">
        <v>207</v>
      </c>
      <c r="O288" s="15">
        <v>25</v>
      </c>
      <c r="P288">
        <f t="shared" si="4"/>
        <v>70</v>
      </c>
    </row>
    <row r="289" spans="1:16" ht="60" hidden="1">
      <c r="A289" s="20" t="s">
        <v>260</v>
      </c>
      <c r="B289" s="8" t="s">
        <v>154</v>
      </c>
      <c r="C289" s="9">
        <v>2</v>
      </c>
      <c r="D289" s="10" t="s">
        <v>204</v>
      </c>
      <c r="E289" s="10" t="s">
        <v>207</v>
      </c>
      <c r="F289" s="9">
        <v>5</v>
      </c>
      <c r="G289" s="9">
        <v>5</v>
      </c>
      <c r="H289" s="9">
        <v>2010</v>
      </c>
      <c r="I289" s="10">
        <v>2020</v>
      </c>
      <c r="J289" s="10" t="s">
        <v>205</v>
      </c>
      <c r="K289" s="9">
        <v>0</v>
      </c>
      <c r="L289" s="10" t="s">
        <v>207</v>
      </c>
      <c r="M289" s="9">
        <v>0</v>
      </c>
      <c r="N289" s="10" t="s">
        <v>207</v>
      </c>
      <c r="O289" s="11">
        <v>0</v>
      </c>
      <c r="P289">
        <f t="shared" si="4"/>
        <v>5</v>
      </c>
    </row>
    <row r="290" spans="1:16" ht="72" hidden="1">
      <c r="A290" s="20" t="s">
        <v>260</v>
      </c>
      <c r="B290" s="12" t="s">
        <v>154</v>
      </c>
      <c r="C290" s="13">
        <v>5</v>
      </c>
      <c r="D290" s="14" t="s">
        <v>211</v>
      </c>
      <c r="E290" s="14" t="s">
        <v>207</v>
      </c>
      <c r="F290" s="13">
        <v>8</v>
      </c>
      <c r="G290" s="13">
        <v>8</v>
      </c>
      <c r="H290" s="13">
        <v>2016</v>
      </c>
      <c r="I290" s="14">
        <v>2020</v>
      </c>
      <c r="J290" s="14" t="s">
        <v>207</v>
      </c>
      <c r="K290" s="13">
        <v>0</v>
      </c>
      <c r="L290" s="14" t="s">
        <v>205</v>
      </c>
      <c r="M290" s="13">
        <v>0</v>
      </c>
      <c r="N290" s="14" t="s">
        <v>207</v>
      </c>
      <c r="O290" s="15">
        <v>0</v>
      </c>
      <c r="P290">
        <f t="shared" si="4"/>
        <v>8</v>
      </c>
    </row>
    <row r="291" spans="1:16" ht="108" hidden="1">
      <c r="A291" s="20" t="s">
        <v>260</v>
      </c>
      <c r="B291" s="8" t="s">
        <v>154</v>
      </c>
      <c r="C291" s="9">
        <v>3</v>
      </c>
      <c r="D291" s="10" t="s">
        <v>210</v>
      </c>
      <c r="E291" s="10" t="s">
        <v>207</v>
      </c>
      <c r="F291" s="9">
        <v>25</v>
      </c>
      <c r="G291" s="9">
        <v>25</v>
      </c>
      <c r="H291" s="9">
        <v>2016</v>
      </c>
      <c r="I291" s="10">
        <v>2020</v>
      </c>
      <c r="J291" s="10" t="s">
        <v>207</v>
      </c>
      <c r="K291" s="9">
        <v>35</v>
      </c>
      <c r="L291" s="10" t="s">
        <v>205</v>
      </c>
      <c r="M291" s="9">
        <v>0</v>
      </c>
      <c r="N291" s="10" t="s">
        <v>207</v>
      </c>
      <c r="O291" s="11">
        <v>25</v>
      </c>
      <c r="P291">
        <f t="shared" si="4"/>
        <v>85</v>
      </c>
    </row>
    <row r="292" spans="1:16" ht="108" hidden="1">
      <c r="A292" s="20" t="s">
        <v>260</v>
      </c>
      <c r="B292" s="12" t="s">
        <v>154</v>
      </c>
      <c r="C292" s="13">
        <v>1</v>
      </c>
      <c r="D292" s="14" t="s">
        <v>208</v>
      </c>
      <c r="E292" s="14" t="s">
        <v>207</v>
      </c>
      <c r="F292" s="13">
        <v>35</v>
      </c>
      <c r="G292" s="13">
        <v>35</v>
      </c>
      <c r="H292" s="13">
        <v>2010</v>
      </c>
      <c r="I292" s="14">
        <v>2020</v>
      </c>
      <c r="J292" s="14" t="s">
        <v>207</v>
      </c>
      <c r="K292" s="13">
        <v>30</v>
      </c>
      <c r="L292" s="14" t="s">
        <v>205</v>
      </c>
      <c r="M292" s="13">
        <v>0</v>
      </c>
      <c r="N292" s="14" t="s">
        <v>207</v>
      </c>
      <c r="O292" s="15">
        <v>25</v>
      </c>
      <c r="P292">
        <f t="shared" si="4"/>
        <v>90</v>
      </c>
    </row>
    <row r="293" spans="1:16" ht="24" hidden="1">
      <c r="A293" s="20" t="s">
        <v>261</v>
      </c>
      <c r="B293" s="8" t="s">
        <v>155</v>
      </c>
      <c r="C293" s="9">
        <v>6</v>
      </c>
      <c r="D293" s="10" t="s">
        <v>206</v>
      </c>
      <c r="E293" s="10" t="s">
        <v>207</v>
      </c>
      <c r="F293" s="9">
        <v>18</v>
      </c>
      <c r="G293" s="9">
        <v>18</v>
      </c>
      <c r="H293" s="9">
        <v>2018</v>
      </c>
      <c r="I293" s="10">
        <v>2018</v>
      </c>
      <c r="J293" s="10" t="s">
        <v>207</v>
      </c>
      <c r="K293" s="9">
        <v>0</v>
      </c>
      <c r="L293" s="10" t="s">
        <v>207</v>
      </c>
      <c r="M293" s="9">
        <v>0</v>
      </c>
      <c r="N293" s="10" t="s">
        <v>207</v>
      </c>
      <c r="O293" s="11">
        <v>25</v>
      </c>
      <c r="P293">
        <f t="shared" si="4"/>
        <v>43</v>
      </c>
    </row>
    <row r="294" spans="1:16" ht="108" hidden="1">
      <c r="A294" s="20" t="s">
        <v>261</v>
      </c>
      <c r="B294" s="12" t="s">
        <v>155</v>
      </c>
      <c r="C294" s="13">
        <v>1</v>
      </c>
      <c r="D294" s="14" t="s">
        <v>208</v>
      </c>
      <c r="E294" s="14" t="s">
        <v>207</v>
      </c>
      <c r="F294" s="13">
        <v>35</v>
      </c>
      <c r="G294" s="13">
        <v>35</v>
      </c>
      <c r="H294" s="13">
        <v>2013</v>
      </c>
      <c r="I294" s="14">
        <v>2023</v>
      </c>
      <c r="J294" s="14" t="s">
        <v>207</v>
      </c>
      <c r="K294" s="13">
        <v>30</v>
      </c>
      <c r="L294" s="14" t="s">
        <v>207</v>
      </c>
      <c r="M294" s="13">
        <v>30</v>
      </c>
      <c r="N294" s="14" t="s">
        <v>207</v>
      </c>
      <c r="O294" s="15">
        <v>25</v>
      </c>
      <c r="P294">
        <f t="shared" si="4"/>
        <v>120</v>
      </c>
    </row>
    <row r="295" spans="1:16" ht="60" hidden="1">
      <c r="A295" s="20" t="s">
        <v>261</v>
      </c>
      <c r="B295" s="8" t="s">
        <v>155</v>
      </c>
      <c r="C295" s="9">
        <v>2</v>
      </c>
      <c r="D295" s="10" t="s">
        <v>204</v>
      </c>
      <c r="E295" s="10" t="s">
        <v>205</v>
      </c>
      <c r="F295" s="9">
        <v>5</v>
      </c>
      <c r="G295" s="9">
        <v>0</v>
      </c>
      <c r="H295" s="9" t="s">
        <v>147</v>
      </c>
      <c r="I295" s="10" t="s">
        <v>147</v>
      </c>
      <c r="J295" s="10" t="s">
        <v>205</v>
      </c>
      <c r="K295" s="9">
        <v>0</v>
      </c>
      <c r="L295" s="10" t="s">
        <v>205</v>
      </c>
      <c r="M295" s="9">
        <v>0</v>
      </c>
      <c r="N295" s="10" t="s">
        <v>205</v>
      </c>
      <c r="O295" s="11">
        <v>0</v>
      </c>
      <c r="P295">
        <f t="shared" si="4"/>
        <v>0</v>
      </c>
    </row>
    <row r="296" spans="1:16" ht="72" hidden="1">
      <c r="A296" s="20" t="s">
        <v>261</v>
      </c>
      <c r="B296" s="12" t="s">
        <v>155</v>
      </c>
      <c r="C296" s="13">
        <v>5</v>
      </c>
      <c r="D296" s="14" t="s">
        <v>211</v>
      </c>
      <c r="E296" s="14" t="s">
        <v>207</v>
      </c>
      <c r="F296" s="13">
        <v>8</v>
      </c>
      <c r="G296" s="13">
        <v>8</v>
      </c>
      <c r="H296" s="13">
        <v>2018</v>
      </c>
      <c r="I296" s="14">
        <v>2018</v>
      </c>
      <c r="J296" s="14" t="s">
        <v>207</v>
      </c>
      <c r="K296" s="13">
        <v>0</v>
      </c>
      <c r="L296" s="14" t="s">
        <v>207</v>
      </c>
      <c r="M296" s="13">
        <v>0</v>
      </c>
      <c r="N296" s="14" t="s">
        <v>207</v>
      </c>
      <c r="O296" s="15">
        <v>0</v>
      </c>
      <c r="P296">
        <f t="shared" si="4"/>
        <v>8</v>
      </c>
    </row>
    <row r="297" spans="1:16" ht="108" hidden="1">
      <c r="A297" s="20" t="s">
        <v>261</v>
      </c>
      <c r="B297" s="8" t="s">
        <v>155</v>
      </c>
      <c r="C297" s="9">
        <v>3</v>
      </c>
      <c r="D297" s="10" t="s">
        <v>210</v>
      </c>
      <c r="E297" s="10" t="s">
        <v>207</v>
      </c>
      <c r="F297" s="9">
        <v>25</v>
      </c>
      <c r="G297" s="9">
        <v>25</v>
      </c>
      <c r="H297" s="9">
        <v>2018</v>
      </c>
      <c r="I297" s="10">
        <v>2023</v>
      </c>
      <c r="J297" s="10" t="s">
        <v>207</v>
      </c>
      <c r="K297" s="9">
        <v>35</v>
      </c>
      <c r="L297" s="10" t="s">
        <v>207</v>
      </c>
      <c r="M297" s="9">
        <v>35</v>
      </c>
      <c r="N297" s="10" t="s">
        <v>207</v>
      </c>
      <c r="O297" s="11">
        <v>25</v>
      </c>
      <c r="P297">
        <f t="shared" si="4"/>
        <v>120</v>
      </c>
    </row>
    <row r="298" spans="1:16" ht="96" hidden="1">
      <c r="A298" s="20" t="s">
        <v>261</v>
      </c>
      <c r="B298" s="12" t="s">
        <v>155</v>
      </c>
      <c r="C298" s="13">
        <v>4</v>
      </c>
      <c r="D298" s="14" t="s">
        <v>209</v>
      </c>
      <c r="E298" s="14" t="s">
        <v>207</v>
      </c>
      <c r="F298" s="13">
        <v>10</v>
      </c>
      <c r="G298" s="13">
        <v>10</v>
      </c>
      <c r="H298" s="13">
        <v>2020</v>
      </c>
      <c r="I298" s="14">
        <v>2024</v>
      </c>
      <c r="J298" s="14" t="s">
        <v>207</v>
      </c>
      <c r="K298" s="13">
        <v>35</v>
      </c>
      <c r="L298" s="14" t="s">
        <v>207</v>
      </c>
      <c r="M298" s="13">
        <v>35</v>
      </c>
      <c r="N298" s="14" t="s">
        <v>207</v>
      </c>
      <c r="O298" s="15">
        <v>25</v>
      </c>
      <c r="P298">
        <f t="shared" si="4"/>
        <v>105</v>
      </c>
    </row>
    <row r="299" spans="1:16" ht="60" hidden="1">
      <c r="A299" s="20" t="s">
        <v>262</v>
      </c>
      <c r="B299" s="8" t="s">
        <v>156</v>
      </c>
      <c r="C299" s="9">
        <v>2</v>
      </c>
      <c r="D299" s="10" t="s">
        <v>204</v>
      </c>
      <c r="E299" s="10" t="s">
        <v>207</v>
      </c>
      <c r="F299" s="9">
        <v>5</v>
      </c>
      <c r="G299" s="9">
        <v>5</v>
      </c>
      <c r="H299" s="9">
        <v>2016</v>
      </c>
      <c r="I299" s="10">
        <v>2026</v>
      </c>
      <c r="J299" s="10" t="s">
        <v>207</v>
      </c>
      <c r="K299" s="9">
        <v>0</v>
      </c>
      <c r="L299" s="10" t="s">
        <v>207</v>
      </c>
      <c r="M299" s="9">
        <v>0</v>
      </c>
      <c r="N299" s="10" t="s">
        <v>207</v>
      </c>
      <c r="O299" s="11">
        <v>0</v>
      </c>
      <c r="P299">
        <f t="shared" si="4"/>
        <v>5</v>
      </c>
    </row>
    <row r="300" spans="1:16" ht="24" hidden="1">
      <c r="A300" s="20" t="s">
        <v>262</v>
      </c>
      <c r="B300" s="12" t="s">
        <v>156</v>
      </c>
      <c r="C300" s="13">
        <v>6</v>
      </c>
      <c r="D300" s="14" t="s">
        <v>206</v>
      </c>
      <c r="E300" s="14" t="s">
        <v>207</v>
      </c>
      <c r="F300" s="13">
        <v>18</v>
      </c>
      <c r="G300" s="13">
        <v>18</v>
      </c>
      <c r="H300" s="13">
        <v>2018</v>
      </c>
      <c r="I300" s="14">
        <v>2018</v>
      </c>
      <c r="J300" s="14" t="s">
        <v>207</v>
      </c>
      <c r="K300" s="13">
        <v>0</v>
      </c>
      <c r="L300" s="14" t="s">
        <v>207</v>
      </c>
      <c r="M300" s="13">
        <v>0</v>
      </c>
      <c r="N300" s="14" t="s">
        <v>207</v>
      </c>
      <c r="O300" s="15">
        <v>25</v>
      </c>
      <c r="P300">
        <f t="shared" si="4"/>
        <v>43</v>
      </c>
    </row>
    <row r="301" spans="1:16" ht="108" hidden="1">
      <c r="A301" s="20" t="s">
        <v>262</v>
      </c>
      <c r="B301" s="8" t="s">
        <v>156</v>
      </c>
      <c r="C301" s="9">
        <v>1</v>
      </c>
      <c r="D301" s="10" t="s">
        <v>208</v>
      </c>
      <c r="E301" s="10" t="s">
        <v>207</v>
      </c>
      <c r="F301" s="9">
        <v>35</v>
      </c>
      <c r="G301" s="9">
        <v>35</v>
      </c>
      <c r="H301" s="9">
        <v>2016</v>
      </c>
      <c r="I301" s="10">
        <v>2026</v>
      </c>
      <c r="J301" s="10" t="s">
        <v>207</v>
      </c>
      <c r="K301" s="9">
        <v>30</v>
      </c>
      <c r="L301" s="10" t="s">
        <v>207</v>
      </c>
      <c r="M301" s="9">
        <v>30</v>
      </c>
      <c r="N301" s="10" t="s">
        <v>207</v>
      </c>
      <c r="O301" s="11">
        <v>25</v>
      </c>
      <c r="P301">
        <f t="shared" si="4"/>
        <v>120</v>
      </c>
    </row>
    <row r="302" spans="1:16" ht="72" hidden="1">
      <c r="A302" s="20" t="s">
        <v>262</v>
      </c>
      <c r="B302" s="12" t="s">
        <v>156</v>
      </c>
      <c r="C302" s="13">
        <v>5</v>
      </c>
      <c r="D302" s="14" t="s">
        <v>211</v>
      </c>
      <c r="E302" s="14" t="s">
        <v>207</v>
      </c>
      <c r="F302" s="13">
        <v>8</v>
      </c>
      <c r="G302" s="13">
        <v>8</v>
      </c>
      <c r="H302" s="13">
        <v>2016</v>
      </c>
      <c r="I302" s="14">
        <v>2020</v>
      </c>
      <c r="J302" s="14" t="s">
        <v>207</v>
      </c>
      <c r="K302" s="13">
        <v>0</v>
      </c>
      <c r="L302" s="14" t="s">
        <v>207</v>
      </c>
      <c r="M302" s="13">
        <v>0</v>
      </c>
      <c r="N302" s="14" t="s">
        <v>207</v>
      </c>
      <c r="O302" s="15">
        <v>0</v>
      </c>
      <c r="P302">
        <f t="shared" si="4"/>
        <v>8</v>
      </c>
    </row>
    <row r="303" spans="1:16" ht="96" hidden="1">
      <c r="A303" s="20" t="s">
        <v>262</v>
      </c>
      <c r="B303" s="8" t="s">
        <v>156</v>
      </c>
      <c r="C303" s="9">
        <v>4</v>
      </c>
      <c r="D303" s="10" t="s">
        <v>209</v>
      </c>
      <c r="E303" s="10" t="s">
        <v>207</v>
      </c>
      <c r="F303" s="9">
        <v>10</v>
      </c>
      <c r="G303" s="9">
        <v>10</v>
      </c>
      <c r="H303" s="9">
        <v>2018</v>
      </c>
      <c r="I303" s="10">
        <v>2022</v>
      </c>
      <c r="J303" s="10" t="s">
        <v>207</v>
      </c>
      <c r="K303" s="9">
        <v>35</v>
      </c>
      <c r="L303" s="10" t="s">
        <v>207</v>
      </c>
      <c r="M303" s="9">
        <v>35</v>
      </c>
      <c r="N303" s="10" t="s">
        <v>207</v>
      </c>
      <c r="O303" s="11">
        <v>25</v>
      </c>
      <c r="P303">
        <f t="shared" si="4"/>
        <v>105</v>
      </c>
    </row>
    <row r="304" spans="1:16" ht="108" hidden="1">
      <c r="A304" s="20" t="s">
        <v>262</v>
      </c>
      <c r="B304" s="12" t="s">
        <v>156</v>
      </c>
      <c r="C304" s="13">
        <v>3</v>
      </c>
      <c r="D304" s="14" t="s">
        <v>210</v>
      </c>
      <c r="E304" s="14" t="s">
        <v>207</v>
      </c>
      <c r="F304" s="13">
        <v>25</v>
      </c>
      <c r="G304" s="13">
        <v>25</v>
      </c>
      <c r="H304" s="13">
        <v>2016</v>
      </c>
      <c r="I304" s="14">
        <v>2020</v>
      </c>
      <c r="J304" s="14" t="s">
        <v>207</v>
      </c>
      <c r="K304" s="13">
        <v>35</v>
      </c>
      <c r="L304" s="14" t="s">
        <v>207</v>
      </c>
      <c r="M304" s="13">
        <v>35</v>
      </c>
      <c r="N304" s="14" t="s">
        <v>207</v>
      </c>
      <c r="O304" s="15">
        <v>25</v>
      </c>
      <c r="P304">
        <f t="shared" si="4"/>
        <v>120</v>
      </c>
    </row>
    <row r="305" spans="1:16" ht="108" hidden="1">
      <c r="A305" s="20" t="s">
        <v>263</v>
      </c>
      <c r="B305" s="8" t="s">
        <v>157</v>
      </c>
      <c r="C305" s="9">
        <v>3</v>
      </c>
      <c r="D305" s="10" t="s">
        <v>210</v>
      </c>
      <c r="E305" s="10" t="s">
        <v>207</v>
      </c>
      <c r="F305" s="9">
        <v>25</v>
      </c>
      <c r="G305" s="9">
        <v>25</v>
      </c>
      <c r="H305" s="9">
        <v>2017</v>
      </c>
      <c r="I305" s="10">
        <v>2020</v>
      </c>
      <c r="J305" s="10" t="s">
        <v>207</v>
      </c>
      <c r="K305" s="9">
        <v>35</v>
      </c>
      <c r="L305" s="10" t="s">
        <v>207</v>
      </c>
      <c r="M305" s="9">
        <v>35</v>
      </c>
      <c r="N305" s="10" t="s">
        <v>205</v>
      </c>
      <c r="O305" s="11">
        <v>0</v>
      </c>
      <c r="P305">
        <f t="shared" si="4"/>
        <v>95</v>
      </c>
    </row>
    <row r="306" spans="1:16" ht="72" hidden="1">
      <c r="A306" s="20" t="s">
        <v>263</v>
      </c>
      <c r="B306" s="12" t="s">
        <v>157</v>
      </c>
      <c r="C306" s="13">
        <v>5</v>
      </c>
      <c r="D306" s="14" t="s">
        <v>211</v>
      </c>
      <c r="E306" s="14" t="s">
        <v>205</v>
      </c>
      <c r="F306" s="13">
        <v>8</v>
      </c>
      <c r="G306" s="13">
        <v>0</v>
      </c>
      <c r="H306" s="13" t="s">
        <v>147</v>
      </c>
      <c r="I306" s="14" t="s">
        <v>147</v>
      </c>
      <c r="J306" s="14" t="s">
        <v>205</v>
      </c>
      <c r="K306" s="13">
        <v>0</v>
      </c>
      <c r="L306" s="14" t="s">
        <v>205</v>
      </c>
      <c r="M306" s="13">
        <v>0</v>
      </c>
      <c r="N306" s="14" t="s">
        <v>205</v>
      </c>
      <c r="O306" s="15">
        <v>0</v>
      </c>
      <c r="P306">
        <f t="shared" si="4"/>
        <v>0</v>
      </c>
    </row>
    <row r="307" spans="1:16" ht="96" hidden="1">
      <c r="A307" s="20" t="s">
        <v>263</v>
      </c>
      <c r="B307" s="8" t="s">
        <v>157</v>
      </c>
      <c r="C307" s="9">
        <v>4</v>
      </c>
      <c r="D307" s="10" t="s">
        <v>209</v>
      </c>
      <c r="E307" s="10" t="s">
        <v>207</v>
      </c>
      <c r="F307" s="9">
        <v>10</v>
      </c>
      <c r="G307" s="9">
        <v>10</v>
      </c>
      <c r="H307" s="9">
        <v>2017</v>
      </c>
      <c r="I307" s="10">
        <v>2021</v>
      </c>
      <c r="J307" s="10" t="s">
        <v>207</v>
      </c>
      <c r="K307" s="9">
        <v>35</v>
      </c>
      <c r="L307" s="10" t="s">
        <v>207</v>
      </c>
      <c r="M307" s="9">
        <v>35</v>
      </c>
      <c r="N307" s="10" t="s">
        <v>207</v>
      </c>
      <c r="O307" s="11">
        <v>25</v>
      </c>
      <c r="P307">
        <f t="shared" si="4"/>
        <v>105</v>
      </c>
    </row>
    <row r="308" spans="1:16" ht="108" hidden="1">
      <c r="A308" s="20" t="s">
        <v>263</v>
      </c>
      <c r="B308" s="12" t="s">
        <v>157</v>
      </c>
      <c r="C308" s="13">
        <v>1</v>
      </c>
      <c r="D308" s="14" t="s">
        <v>208</v>
      </c>
      <c r="E308" s="14" t="s">
        <v>207</v>
      </c>
      <c r="F308" s="13">
        <v>35</v>
      </c>
      <c r="G308" s="13">
        <v>35</v>
      </c>
      <c r="H308" s="13">
        <v>2010</v>
      </c>
      <c r="I308" s="14">
        <v>2020</v>
      </c>
      <c r="J308" s="14" t="s">
        <v>207</v>
      </c>
      <c r="K308" s="13">
        <v>30</v>
      </c>
      <c r="L308" s="14" t="s">
        <v>207</v>
      </c>
      <c r="M308" s="13">
        <v>30</v>
      </c>
      <c r="N308" s="14" t="s">
        <v>207</v>
      </c>
      <c r="O308" s="15">
        <v>25</v>
      </c>
      <c r="P308">
        <f t="shared" si="4"/>
        <v>120</v>
      </c>
    </row>
    <row r="309" spans="1:16" ht="60" hidden="1">
      <c r="A309" s="20" t="s">
        <v>263</v>
      </c>
      <c r="B309" s="8" t="s">
        <v>157</v>
      </c>
      <c r="C309" s="9">
        <v>2</v>
      </c>
      <c r="D309" s="10" t="s">
        <v>204</v>
      </c>
      <c r="E309" s="10" t="s">
        <v>207</v>
      </c>
      <c r="F309" s="9">
        <v>5</v>
      </c>
      <c r="G309" s="9">
        <v>5</v>
      </c>
      <c r="H309" s="9">
        <v>2018</v>
      </c>
      <c r="I309" s="10">
        <v>2018</v>
      </c>
      <c r="J309" s="10" t="s">
        <v>207</v>
      </c>
      <c r="K309" s="9">
        <v>0</v>
      </c>
      <c r="L309" s="10" t="s">
        <v>207</v>
      </c>
      <c r="M309" s="9">
        <v>0</v>
      </c>
      <c r="N309" s="10" t="s">
        <v>205</v>
      </c>
      <c r="O309" s="11">
        <v>0</v>
      </c>
      <c r="P309">
        <f t="shared" si="4"/>
        <v>5</v>
      </c>
    </row>
    <row r="310" spans="1:16" ht="24" hidden="1">
      <c r="A310" s="20" t="s">
        <v>263</v>
      </c>
      <c r="B310" s="12" t="s">
        <v>157</v>
      </c>
      <c r="C310" s="13">
        <v>6</v>
      </c>
      <c r="D310" s="14" t="s">
        <v>206</v>
      </c>
      <c r="E310" s="14" t="s">
        <v>207</v>
      </c>
      <c r="F310" s="13">
        <v>18</v>
      </c>
      <c r="G310" s="13">
        <v>18</v>
      </c>
      <c r="H310" s="13">
        <v>2018</v>
      </c>
      <c r="I310" s="14">
        <v>2018</v>
      </c>
      <c r="J310" s="14" t="s">
        <v>207</v>
      </c>
      <c r="K310" s="13">
        <v>0</v>
      </c>
      <c r="L310" s="14" t="s">
        <v>207</v>
      </c>
      <c r="M310" s="13">
        <v>0</v>
      </c>
      <c r="N310" s="14" t="s">
        <v>207</v>
      </c>
      <c r="O310" s="15">
        <v>25</v>
      </c>
      <c r="P310">
        <f t="shared" si="4"/>
        <v>43</v>
      </c>
    </row>
    <row r="311" spans="1:16" ht="108" hidden="1">
      <c r="A311" s="20" t="s">
        <v>264</v>
      </c>
      <c r="B311" s="8" t="s">
        <v>158</v>
      </c>
      <c r="C311" s="9">
        <v>1</v>
      </c>
      <c r="D311" s="10" t="s">
        <v>208</v>
      </c>
      <c r="E311" s="10" t="s">
        <v>207</v>
      </c>
      <c r="F311" s="9">
        <v>35</v>
      </c>
      <c r="G311" s="9">
        <v>35</v>
      </c>
      <c r="H311" s="9">
        <v>2019</v>
      </c>
      <c r="I311" s="10">
        <v>2019</v>
      </c>
      <c r="J311" s="10" t="s">
        <v>207</v>
      </c>
      <c r="K311" s="9">
        <v>30</v>
      </c>
      <c r="L311" s="10" t="s">
        <v>205</v>
      </c>
      <c r="M311" s="9">
        <v>0</v>
      </c>
      <c r="N311" s="10" t="s">
        <v>205</v>
      </c>
      <c r="O311" s="11">
        <v>0</v>
      </c>
      <c r="P311">
        <f t="shared" si="4"/>
        <v>65</v>
      </c>
    </row>
    <row r="312" spans="1:16" ht="96" hidden="1">
      <c r="A312" s="20" t="s">
        <v>264</v>
      </c>
      <c r="B312" s="12" t="s">
        <v>158</v>
      </c>
      <c r="C312" s="13">
        <v>4</v>
      </c>
      <c r="D312" s="14" t="s">
        <v>209</v>
      </c>
      <c r="E312" s="14" t="s">
        <v>205</v>
      </c>
      <c r="F312" s="13">
        <v>10</v>
      </c>
      <c r="G312" s="13">
        <v>0</v>
      </c>
      <c r="H312" s="13" t="s">
        <v>147</v>
      </c>
      <c r="I312" s="14" t="s">
        <v>147</v>
      </c>
      <c r="J312" s="14" t="s">
        <v>147</v>
      </c>
      <c r="K312" s="13">
        <v>0</v>
      </c>
      <c r="L312" s="14" t="s">
        <v>147</v>
      </c>
      <c r="M312" s="13">
        <v>0</v>
      </c>
      <c r="N312" s="14" t="s">
        <v>147</v>
      </c>
      <c r="O312" s="15">
        <v>0</v>
      </c>
      <c r="P312">
        <f t="shared" si="4"/>
        <v>0</v>
      </c>
    </row>
    <row r="313" spans="1:16" ht="60" hidden="1">
      <c r="A313" s="20" t="s">
        <v>264</v>
      </c>
      <c r="B313" s="8" t="s">
        <v>158</v>
      </c>
      <c r="C313" s="9">
        <v>2</v>
      </c>
      <c r="D313" s="10" t="s">
        <v>204</v>
      </c>
      <c r="E313" s="10" t="s">
        <v>205</v>
      </c>
      <c r="F313" s="9">
        <v>5</v>
      </c>
      <c r="G313" s="9">
        <v>0</v>
      </c>
      <c r="H313" s="9" t="s">
        <v>147</v>
      </c>
      <c r="I313" s="10" t="s">
        <v>147</v>
      </c>
      <c r="J313" s="10" t="s">
        <v>147</v>
      </c>
      <c r="K313" s="9">
        <v>0</v>
      </c>
      <c r="L313" s="10" t="s">
        <v>147</v>
      </c>
      <c r="M313" s="9">
        <v>0</v>
      </c>
      <c r="N313" s="10" t="s">
        <v>147</v>
      </c>
      <c r="O313" s="11">
        <v>0</v>
      </c>
      <c r="P313">
        <f t="shared" si="4"/>
        <v>0</v>
      </c>
    </row>
    <row r="314" spans="1:16" ht="108" hidden="1">
      <c r="A314" s="20" t="s">
        <v>264</v>
      </c>
      <c r="B314" s="12" t="s">
        <v>158</v>
      </c>
      <c r="C314" s="13">
        <v>3</v>
      </c>
      <c r="D314" s="14" t="s">
        <v>210</v>
      </c>
      <c r="E314" s="14" t="s">
        <v>205</v>
      </c>
      <c r="F314" s="13">
        <v>25</v>
      </c>
      <c r="G314" s="13">
        <v>0</v>
      </c>
      <c r="H314" s="13" t="s">
        <v>147</v>
      </c>
      <c r="I314" s="14" t="s">
        <v>147</v>
      </c>
      <c r="J314" s="14" t="s">
        <v>147</v>
      </c>
      <c r="K314" s="13">
        <v>0</v>
      </c>
      <c r="L314" s="14" t="s">
        <v>147</v>
      </c>
      <c r="M314" s="13">
        <v>0</v>
      </c>
      <c r="N314" s="14" t="s">
        <v>147</v>
      </c>
      <c r="O314" s="15">
        <v>0</v>
      </c>
      <c r="P314">
        <f t="shared" si="4"/>
        <v>0</v>
      </c>
    </row>
    <row r="315" spans="1:16" ht="72" hidden="1">
      <c r="A315" s="20" t="s">
        <v>264</v>
      </c>
      <c r="B315" s="8" t="s">
        <v>158</v>
      </c>
      <c r="C315" s="9">
        <v>5</v>
      </c>
      <c r="D315" s="10" t="s">
        <v>211</v>
      </c>
      <c r="E315" s="10" t="s">
        <v>205</v>
      </c>
      <c r="F315" s="9">
        <v>8</v>
      </c>
      <c r="G315" s="9">
        <v>0</v>
      </c>
      <c r="H315" s="9" t="s">
        <v>147</v>
      </c>
      <c r="I315" s="10" t="s">
        <v>147</v>
      </c>
      <c r="J315" s="10" t="s">
        <v>147</v>
      </c>
      <c r="K315" s="9">
        <v>0</v>
      </c>
      <c r="L315" s="10" t="s">
        <v>147</v>
      </c>
      <c r="M315" s="9">
        <v>0</v>
      </c>
      <c r="N315" s="10" t="s">
        <v>147</v>
      </c>
      <c r="O315" s="11">
        <v>0</v>
      </c>
      <c r="P315">
        <f t="shared" si="4"/>
        <v>0</v>
      </c>
    </row>
    <row r="316" spans="1:16" ht="24" hidden="1">
      <c r="A316" s="20" t="s">
        <v>264</v>
      </c>
      <c r="B316" s="12" t="s">
        <v>158</v>
      </c>
      <c r="C316" s="13">
        <v>6</v>
      </c>
      <c r="D316" s="14" t="s">
        <v>206</v>
      </c>
      <c r="E316" s="14" t="s">
        <v>207</v>
      </c>
      <c r="F316" s="13">
        <v>18</v>
      </c>
      <c r="G316" s="13">
        <v>18</v>
      </c>
      <c r="H316" s="13">
        <v>2018</v>
      </c>
      <c r="I316" s="14">
        <v>2018</v>
      </c>
      <c r="J316" s="14" t="s">
        <v>207</v>
      </c>
      <c r="K316" s="13">
        <v>0</v>
      </c>
      <c r="L316" s="14" t="s">
        <v>207</v>
      </c>
      <c r="M316" s="13">
        <v>0</v>
      </c>
      <c r="N316" s="14" t="s">
        <v>207</v>
      </c>
      <c r="O316" s="15">
        <v>25</v>
      </c>
      <c r="P316">
        <f t="shared" si="4"/>
        <v>43</v>
      </c>
    </row>
    <row r="317" spans="1:16" ht="60" hidden="1">
      <c r="A317" s="20" t="s">
        <v>265</v>
      </c>
      <c r="B317" s="8" t="s">
        <v>159</v>
      </c>
      <c r="C317" s="9">
        <v>2</v>
      </c>
      <c r="D317" s="10" t="s">
        <v>204</v>
      </c>
      <c r="E317" s="10" t="s">
        <v>205</v>
      </c>
      <c r="F317" s="9">
        <v>5</v>
      </c>
      <c r="G317" s="9">
        <v>0</v>
      </c>
      <c r="H317" s="9" t="s">
        <v>147</v>
      </c>
      <c r="I317" s="10" t="s">
        <v>147</v>
      </c>
      <c r="J317" s="10" t="s">
        <v>147</v>
      </c>
      <c r="K317" s="9">
        <v>0</v>
      </c>
      <c r="L317" s="10" t="s">
        <v>147</v>
      </c>
      <c r="M317" s="9">
        <v>0</v>
      </c>
      <c r="N317" s="10" t="s">
        <v>147</v>
      </c>
      <c r="O317" s="11">
        <v>0</v>
      </c>
      <c r="P317">
        <f t="shared" si="4"/>
        <v>0</v>
      </c>
    </row>
    <row r="318" spans="1:16" ht="108" hidden="1">
      <c r="A318" s="20" t="s">
        <v>265</v>
      </c>
      <c r="B318" s="12" t="s">
        <v>159</v>
      </c>
      <c r="C318" s="13">
        <v>3</v>
      </c>
      <c r="D318" s="14" t="s">
        <v>210</v>
      </c>
      <c r="E318" s="14" t="s">
        <v>207</v>
      </c>
      <c r="F318" s="13">
        <v>25</v>
      </c>
      <c r="G318" s="13">
        <v>25</v>
      </c>
      <c r="H318" s="13">
        <v>2016</v>
      </c>
      <c r="I318" s="14">
        <v>2020</v>
      </c>
      <c r="J318" s="14" t="s">
        <v>207</v>
      </c>
      <c r="K318" s="13">
        <v>35</v>
      </c>
      <c r="L318" s="14" t="s">
        <v>207</v>
      </c>
      <c r="M318" s="13">
        <v>35</v>
      </c>
      <c r="N318" s="14" t="s">
        <v>207</v>
      </c>
      <c r="O318" s="15">
        <v>25</v>
      </c>
      <c r="P318">
        <f t="shared" si="4"/>
        <v>120</v>
      </c>
    </row>
    <row r="319" spans="1:16" ht="24" hidden="1">
      <c r="A319" s="20" t="s">
        <v>265</v>
      </c>
      <c r="B319" s="8" t="s">
        <v>159</v>
      </c>
      <c r="C319" s="9">
        <v>6</v>
      </c>
      <c r="D319" s="10" t="s">
        <v>206</v>
      </c>
      <c r="E319" s="10" t="s">
        <v>207</v>
      </c>
      <c r="F319" s="9">
        <v>18</v>
      </c>
      <c r="G319" s="9">
        <v>18</v>
      </c>
      <c r="H319" s="9">
        <v>2018</v>
      </c>
      <c r="I319" s="10">
        <v>2018</v>
      </c>
      <c r="J319" s="10" t="s">
        <v>207</v>
      </c>
      <c r="K319" s="9">
        <v>0</v>
      </c>
      <c r="L319" s="10" t="s">
        <v>207</v>
      </c>
      <c r="M319" s="9">
        <v>0</v>
      </c>
      <c r="N319" s="10" t="s">
        <v>207</v>
      </c>
      <c r="O319" s="11">
        <v>25</v>
      </c>
      <c r="P319">
        <f t="shared" si="4"/>
        <v>43</v>
      </c>
    </row>
    <row r="320" spans="1:16" ht="108" hidden="1">
      <c r="A320" s="20" t="s">
        <v>265</v>
      </c>
      <c r="B320" s="12" t="s">
        <v>159</v>
      </c>
      <c r="C320" s="13">
        <v>1</v>
      </c>
      <c r="D320" s="14" t="s">
        <v>208</v>
      </c>
      <c r="E320" s="14" t="s">
        <v>207</v>
      </c>
      <c r="F320" s="13">
        <v>35</v>
      </c>
      <c r="G320" s="13">
        <v>35</v>
      </c>
      <c r="H320" s="13">
        <v>2011</v>
      </c>
      <c r="I320" s="14">
        <v>2020</v>
      </c>
      <c r="J320" s="14" t="s">
        <v>207</v>
      </c>
      <c r="K320" s="13">
        <v>30</v>
      </c>
      <c r="L320" s="14" t="s">
        <v>207</v>
      </c>
      <c r="M320" s="13">
        <v>30</v>
      </c>
      <c r="N320" s="14" t="s">
        <v>207</v>
      </c>
      <c r="O320" s="15">
        <v>25</v>
      </c>
      <c r="P320">
        <f t="shared" si="4"/>
        <v>120</v>
      </c>
    </row>
    <row r="321" spans="1:16" ht="96" hidden="1">
      <c r="A321" s="20" t="s">
        <v>265</v>
      </c>
      <c r="B321" s="8" t="s">
        <v>159</v>
      </c>
      <c r="C321" s="9">
        <v>4</v>
      </c>
      <c r="D321" s="10" t="s">
        <v>209</v>
      </c>
      <c r="E321" s="10" t="s">
        <v>207</v>
      </c>
      <c r="F321" s="9">
        <v>10</v>
      </c>
      <c r="G321" s="9">
        <v>10</v>
      </c>
      <c r="H321" s="9">
        <v>2017</v>
      </c>
      <c r="I321" s="10">
        <v>2021</v>
      </c>
      <c r="J321" s="10" t="s">
        <v>207</v>
      </c>
      <c r="K321" s="9">
        <v>35</v>
      </c>
      <c r="L321" s="10" t="s">
        <v>207</v>
      </c>
      <c r="M321" s="9">
        <v>35</v>
      </c>
      <c r="N321" s="10" t="s">
        <v>207</v>
      </c>
      <c r="O321" s="11">
        <v>25</v>
      </c>
      <c r="P321">
        <f t="shared" si="4"/>
        <v>105</v>
      </c>
    </row>
    <row r="322" spans="1:16" ht="72" hidden="1">
      <c r="A322" s="20" t="s">
        <v>265</v>
      </c>
      <c r="B322" s="12" t="s">
        <v>159</v>
      </c>
      <c r="C322" s="13">
        <v>5</v>
      </c>
      <c r="D322" s="14" t="s">
        <v>211</v>
      </c>
      <c r="E322" s="14" t="s">
        <v>207</v>
      </c>
      <c r="F322" s="13">
        <v>8</v>
      </c>
      <c r="G322" s="13">
        <v>8</v>
      </c>
      <c r="H322" s="13">
        <v>2012</v>
      </c>
      <c r="I322" s="14">
        <v>2018</v>
      </c>
      <c r="J322" s="14" t="s">
        <v>207</v>
      </c>
      <c r="K322" s="13">
        <v>0</v>
      </c>
      <c r="L322" s="14" t="s">
        <v>207</v>
      </c>
      <c r="M322" s="13">
        <v>0</v>
      </c>
      <c r="N322" s="14" t="s">
        <v>207</v>
      </c>
      <c r="O322" s="15">
        <v>0</v>
      </c>
      <c r="P322">
        <f t="shared" si="4"/>
        <v>8</v>
      </c>
    </row>
    <row r="323" spans="1:16" ht="72" hidden="1">
      <c r="A323" s="20" t="s">
        <v>266</v>
      </c>
      <c r="B323" s="8" t="s">
        <v>160</v>
      </c>
      <c r="C323" s="9">
        <v>5</v>
      </c>
      <c r="D323" s="10" t="s">
        <v>211</v>
      </c>
      <c r="E323" s="10" t="s">
        <v>207</v>
      </c>
      <c r="F323" s="9">
        <v>8</v>
      </c>
      <c r="G323" s="9">
        <v>8</v>
      </c>
      <c r="H323" s="9">
        <v>2018</v>
      </c>
      <c r="I323" s="10">
        <v>2018</v>
      </c>
      <c r="J323" s="10" t="s">
        <v>207</v>
      </c>
      <c r="K323" s="9">
        <v>0</v>
      </c>
      <c r="L323" s="10" t="s">
        <v>207</v>
      </c>
      <c r="M323" s="9">
        <v>0</v>
      </c>
      <c r="N323" s="10" t="s">
        <v>207</v>
      </c>
      <c r="O323" s="11">
        <v>0</v>
      </c>
      <c r="P323">
        <f t="shared" si="4"/>
        <v>8</v>
      </c>
    </row>
    <row r="324" spans="1:16" ht="108" hidden="1">
      <c r="A324" s="20" t="s">
        <v>266</v>
      </c>
      <c r="B324" s="12" t="s">
        <v>160</v>
      </c>
      <c r="C324" s="13">
        <v>1</v>
      </c>
      <c r="D324" s="14" t="s">
        <v>208</v>
      </c>
      <c r="E324" s="14" t="s">
        <v>207</v>
      </c>
      <c r="F324" s="13">
        <v>35</v>
      </c>
      <c r="G324" s="13">
        <v>35</v>
      </c>
      <c r="H324" s="13">
        <v>2016</v>
      </c>
      <c r="I324" s="14">
        <v>2025</v>
      </c>
      <c r="J324" s="14" t="s">
        <v>207</v>
      </c>
      <c r="K324" s="13">
        <v>30</v>
      </c>
      <c r="L324" s="14" t="s">
        <v>207</v>
      </c>
      <c r="M324" s="13">
        <v>30</v>
      </c>
      <c r="N324" s="14" t="s">
        <v>207</v>
      </c>
      <c r="O324" s="15">
        <v>25</v>
      </c>
      <c r="P324">
        <f t="shared" si="4"/>
        <v>120</v>
      </c>
    </row>
    <row r="325" spans="1:16" ht="96" hidden="1">
      <c r="A325" s="20" t="s">
        <v>266</v>
      </c>
      <c r="B325" s="8" t="s">
        <v>160</v>
      </c>
      <c r="C325" s="9">
        <v>4</v>
      </c>
      <c r="D325" s="10" t="s">
        <v>209</v>
      </c>
      <c r="E325" s="10" t="s">
        <v>207</v>
      </c>
      <c r="F325" s="9">
        <v>10</v>
      </c>
      <c r="G325" s="9">
        <v>10</v>
      </c>
      <c r="H325" s="9">
        <v>2018</v>
      </c>
      <c r="I325" s="10">
        <v>2022</v>
      </c>
      <c r="J325" s="10" t="s">
        <v>207</v>
      </c>
      <c r="K325" s="9">
        <v>35</v>
      </c>
      <c r="L325" s="10" t="s">
        <v>207</v>
      </c>
      <c r="M325" s="9">
        <v>35</v>
      </c>
      <c r="N325" s="10" t="s">
        <v>207</v>
      </c>
      <c r="O325" s="11">
        <v>25</v>
      </c>
      <c r="P325">
        <f t="shared" si="4"/>
        <v>105</v>
      </c>
    </row>
    <row r="326" spans="1:16" ht="24" hidden="1">
      <c r="A326" s="20" t="s">
        <v>266</v>
      </c>
      <c r="B326" s="12" t="s">
        <v>160</v>
      </c>
      <c r="C326" s="13">
        <v>6</v>
      </c>
      <c r="D326" s="14" t="s">
        <v>206</v>
      </c>
      <c r="E326" s="14" t="s">
        <v>207</v>
      </c>
      <c r="F326" s="13">
        <v>18</v>
      </c>
      <c r="G326" s="13">
        <v>18</v>
      </c>
      <c r="H326" s="13">
        <v>2018</v>
      </c>
      <c r="I326" s="14">
        <v>2018</v>
      </c>
      <c r="J326" s="14" t="s">
        <v>207</v>
      </c>
      <c r="K326" s="13">
        <v>0</v>
      </c>
      <c r="L326" s="14" t="s">
        <v>207</v>
      </c>
      <c r="M326" s="13">
        <v>0</v>
      </c>
      <c r="N326" s="14" t="s">
        <v>207</v>
      </c>
      <c r="O326" s="15">
        <v>25</v>
      </c>
      <c r="P326">
        <f t="shared" ref="P326:P389" si="5">G326+K326+M326+O326</f>
        <v>43</v>
      </c>
    </row>
    <row r="327" spans="1:16" ht="108" hidden="1">
      <c r="A327" s="20" t="s">
        <v>266</v>
      </c>
      <c r="B327" s="8" t="s">
        <v>160</v>
      </c>
      <c r="C327" s="9">
        <v>3</v>
      </c>
      <c r="D327" s="10" t="s">
        <v>210</v>
      </c>
      <c r="E327" s="10" t="s">
        <v>207</v>
      </c>
      <c r="F327" s="9">
        <v>25</v>
      </c>
      <c r="G327" s="9">
        <v>25</v>
      </c>
      <c r="H327" s="9">
        <v>2016</v>
      </c>
      <c r="I327" s="10">
        <v>2020</v>
      </c>
      <c r="J327" s="10" t="s">
        <v>207</v>
      </c>
      <c r="K327" s="9">
        <v>35</v>
      </c>
      <c r="L327" s="10" t="s">
        <v>207</v>
      </c>
      <c r="M327" s="9">
        <v>35</v>
      </c>
      <c r="N327" s="10" t="s">
        <v>207</v>
      </c>
      <c r="O327" s="11">
        <v>25</v>
      </c>
      <c r="P327">
        <f t="shared" si="5"/>
        <v>120</v>
      </c>
    </row>
    <row r="328" spans="1:16" ht="60" hidden="1">
      <c r="A328" s="20" t="s">
        <v>266</v>
      </c>
      <c r="B328" s="12" t="s">
        <v>160</v>
      </c>
      <c r="C328" s="13">
        <v>2</v>
      </c>
      <c r="D328" s="14" t="s">
        <v>204</v>
      </c>
      <c r="E328" s="14" t="s">
        <v>207</v>
      </c>
      <c r="F328" s="13">
        <v>5</v>
      </c>
      <c r="G328" s="13">
        <v>5</v>
      </c>
      <c r="H328" s="13">
        <v>2018</v>
      </c>
      <c r="I328" s="14">
        <v>2018</v>
      </c>
      <c r="J328" s="14" t="s">
        <v>207</v>
      </c>
      <c r="K328" s="13">
        <v>0</v>
      </c>
      <c r="L328" s="14" t="s">
        <v>207</v>
      </c>
      <c r="M328" s="13">
        <v>0</v>
      </c>
      <c r="N328" s="14" t="s">
        <v>207</v>
      </c>
      <c r="O328" s="15">
        <v>0</v>
      </c>
      <c r="P328">
        <f t="shared" si="5"/>
        <v>5</v>
      </c>
    </row>
    <row r="329" spans="1:16" ht="96" hidden="1">
      <c r="A329" s="20" t="s">
        <v>267</v>
      </c>
      <c r="B329" s="8" t="s">
        <v>161</v>
      </c>
      <c r="C329" s="9">
        <v>4</v>
      </c>
      <c r="D329" s="10" t="s">
        <v>209</v>
      </c>
      <c r="E329" s="10" t="s">
        <v>207</v>
      </c>
      <c r="F329" s="9">
        <v>10</v>
      </c>
      <c r="G329" s="9">
        <v>10</v>
      </c>
      <c r="H329" s="9">
        <v>2017</v>
      </c>
      <c r="I329" s="10">
        <v>2017</v>
      </c>
      <c r="J329" s="10" t="s">
        <v>207</v>
      </c>
      <c r="K329" s="9">
        <v>35</v>
      </c>
      <c r="L329" s="10" t="s">
        <v>207</v>
      </c>
      <c r="M329" s="9">
        <v>35</v>
      </c>
      <c r="N329" s="10" t="s">
        <v>207</v>
      </c>
      <c r="O329" s="11">
        <v>25</v>
      </c>
      <c r="P329">
        <f t="shared" si="5"/>
        <v>105</v>
      </c>
    </row>
    <row r="330" spans="1:16" ht="24" hidden="1">
      <c r="A330" s="20" t="s">
        <v>267</v>
      </c>
      <c r="B330" s="12" t="s">
        <v>161</v>
      </c>
      <c r="C330" s="13">
        <v>6</v>
      </c>
      <c r="D330" s="14" t="s">
        <v>206</v>
      </c>
      <c r="E330" s="14" t="s">
        <v>207</v>
      </c>
      <c r="F330" s="13">
        <v>18</v>
      </c>
      <c r="G330" s="13">
        <v>18</v>
      </c>
      <c r="H330" s="13">
        <v>2018</v>
      </c>
      <c r="I330" s="14">
        <v>2018</v>
      </c>
      <c r="J330" s="14" t="s">
        <v>207</v>
      </c>
      <c r="K330" s="13">
        <v>0</v>
      </c>
      <c r="L330" s="14" t="s">
        <v>207</v>
      </c>
      <c r="M330" s="13">
        <v>0</v>
      </c>
      <c r="N330" s="14" t="s">
        <v>207</v>
      </c>
      <c r="O330" s="15">
        <v>25</v>
      </c>
      <c r="P330">
        <f t="shared" si="5"/>
        <v>43</v>
      </c>
    </row>
    <row r="331" spans="1:16" ht="60" hidden="1">
      <c r="A331" s="20" t="s">
        <v>267</v>
      </c>
      <c r="B331" s="8" t="s">
        <v>161</v>
      </c>
      <c r="C331" s="9">
        <v>2</v>
      </c>
      <c r="D331" s="10" t="s">
        <v>204</v>
      </c>
      <c r="E331" s="10" t="s">
        <v>205</v>
      </c>
      <c r="F331" s="9">
        <v>5</v>
      </c>
      <c r="G331" s="9">
        <v>0</v>
      </c>
      <c r="H331" s="9" t="s">
        <v>147</v>
      </c>
      <c r="I331" s="10" t="s">
        <v>147</v>
      </c>
      <c r="J331" s="10" t="s">
        <v>147</v>
      </c>
      <c r="K331" s="9">
        <v>0</v>
      </c>
      <c r="L331" s="10" t="s">
        <v>147</v>
      </c>
      <c r="M331" s="9">
        <v>0</v>
      </c>
      <c r="N331" s="10" t="s">
        <v>147</v>
      </c>
      <c r="O331" s="11">
        <v>0</v>
      </c>
      <c r="P331">
        <f t="shared" si="5"/>
        <v>0</v>
      </c>
    </row>
    <row r="332" spans="1:16" ht="108" hidden="1">
      <c r="A332" s="20" t="s">
        <v>267</v>
      </c>
      <c r="B332" s="12" t="s">
        <v>161</v>
      </c>
      <c r="C332" s="13">
        <v>1</v>
      </c>
      <c r="D332" s="14" t="s">
        <v>208</v>
      </c>
      <c r="E332" s="14" t="s">
        <v>205</v>
      </c>
      <c r="F332" s="13">
        <v>35</v>
      </c>
      <c r="G332" s="13">
        <v>0</v>
      </c>
      <c r="H332" s="13" t="s">
        <v>147</v>
      </c>
      <c r="I332" s="14" t="s">
        <v>147</v>
      </c>
      <c r="J332" s="14" t="s">
        <v>147</v>
      </c>
      <c r="K332" s="13">
        <v>0</v>
      </c>
      <c r="L332" s="14" t="s">
        <v>147</v>
      </c>
      <c r="M332" s="13">
        <v>0</v>
      </c>
      <c r="N332" s="14" t="s">
        <v>147</v>
      </c>
      <c r="O332" s="15">
        <v>0</v>
      </c>
      <c r="P332">
        <f t="shared" si="5"/>
        <v>0</v>
      </c>
    </row>
    <row r="333" spans="1:16" ht="108" hidden="1">
      <c r="A333" s="20" t="s">
        <v>267</v>
      </c>
      <c r="B333" s="8" t="s">
        <v>161</v>
      </c>
      <c r="C333" s="9">
        <v>3</v>
      </c>
      <c r="D333" s="10" t="s">
        <v>210</v>
      </c>
      <c r="E333" s="10" t="s">
        <v>207</v>
      </c>
      <c r="F333" s="9">
        <v>25</v>
      </c>
      <c r="G333" s="9">
        <v>25</v>
      </c>
      <c r="H333" s="9">
        <v>2017</v>
      </c>
      <c r="I333" s="10">
        <v>2022</v>
      </c>
      <c r="J333" s="10" t="s">
        <v>207</v>
      </c>
      <c r="K333" s="9">
        <v>35</v>
      </c>
      <c r="L333" s="10" t="s">
        <v>207</v>
      </c>
      <c r="M333" s="9">
        <v>35</v>
      </c>
      <c r="N333" s="10" t="s">
        <v>207</v>
      </c>
      <c r="O333" s="11">
        <v>25</v>
      </c>
      <c r="P333">
        <f t="shared" si="5"/>
        <v>120</v>
      </c>
    </row>
    <row r="334" spans="1:16" ht="72" hidden="1">
      <c r="A334" s="20" t="s">
        <v>267</v>
      </c>
      <c r="B334" s="12" t="s">
        <v>161</v>
      </c>
      <c r="C334" s="13">
        <v>5</v>
      </c>
      <c r="D334" s="14" t="s">
        <v>211</v>
      </c>
      <c r="E334" s="14" t="s">
        <v>207</v>
      </c>
      <c r="F334" s="13">
        <v>8</v>
      </c>
      <c r="G334" s="13">
        <v>8</v>
      </c>
      <c r="H334" s="13">
        <v>2017</v>
      </c>
      <c r="I334" s="14">
        <v>2018</v>
      </c>
      <c r="J334" s="14" t="s">
        <v>207</v>
      </c>
      <c r="K334" s="13">
        <v>0</v>
      </c>
      <c r="L334" s="14" t="s">
        <v>207</v>
      </c>
      <c r="M334" s="13">
        <v>0</v>
      </c>
      <c r="N334" s="14" t="s">
        <v>207</v>
      </c>
      <c r="O334" s="15">
        <v>0</v>
      </c>
      <c r="P334">
        <f t="shared" si="5"/>
        <v>8</v>
      </c>
    </row>
    <row r="335" spans="1:16" ht="96" hidden="1">
      <c r="A335" s="20" t="s">
        <v>268</v>
      </c>
      <c r="B335" s="8" t="s">
        <v>162</v>
      </c>
      <c r="C335" s="9">
        <v>4</v>
      </c>
      <c r="D335" s="10" t="s">
        <v>209</v>
      </c>
      <c r="E335" s="10" t="s">
        <v>207</v>
      </c>
      <c r="F335" s="9">
        <v>10</v>
      </c>
      <c r="G335" s="9">
        <v>10</v>
      </c>
      <c r="H335" s="9">
        <v>2016</v>
      </c>
      <c r="I335" s="10">
        <v>2020</v>
      </c>
      <c r="J335" s="10" t="s">
        <v>207</v>
      </c>
      <c r="K335" s="9">
        <v>35</v>
      </c>
      <c r="L335" s="10" t="s">
        <v>205</v>
      </c>
      <c r="M335" s="9">
        <v>0</v>
      </c>
      <c r="N335" s="10" t="s">
        <v>207</v>
      </c>
      <c r="O335" s="11">
        <v>25</v>
      </c>
      <c r="P335">
        <f t="shared" si="5"/>
        <v>70</v>
      </c>
    </row>
    <row r="336" spans="1:16" ht="24" hidden="1">
      <c r="A336" s="20" t="s">
        <v>268</v>
      </c>
      <c r="B336" s="12" t="s">
        <v>162</v>
      </c>
      <c r="C336" s="13">
        <v>6</v>
      </c>
      <c r="D336" s="14" t="s">
        <v>206</v>
      </c>
      <c r="E336" s="14" t="s">
        <v>207</v>
      </c>
      <c r="F336" s="13">
        <v>18</v>
      </c>
      <c r="G336" s="13">
        <v>18</v>
      </c>
      <c r="H336" s="13">
        <v>2018</v>
      </c>
      <c r="I336" s="14">
        <v>2018</v>
      </c>
      <c r="J336" s="14" t="s">
        <v>205</v>
      </c>
      <c r="K336" s="13">
        <v>0</v>
      </c>
      <c r="L336" s="14" t="s">
        <v>207</v>
      </c>
      <c r="M336" s="13">
        <v>0</v>
      </c>
      <c r="N336" s="14" t="s">
        <v>207</v>
      </c>
      <c r="O336" s="15">
        <v>25</v>
      </c>
      <c r="P336">
        <f t="shared" si="5"/>
        <v>43</v>
      </c>
    </row>
    <row r="337" spans="1:16" ht="108" hidden="1">
      <c r="A337" s="20" t="s">
        <v>268</v>
      </c>
      <c r="B337" s="8" t="s">
        <v>162</v>
      </c>
      <c r="C337" s="9">
        <v>1</v>
      </c>
      <c r="D337" s="10" t="s">
        <v>208</v>
      </c>
      <c r="E337" s="10" t="s">
        <v>205</v>
      </c>
      <c r="F337" s="9">
        <v>35</v>
      </c>
      <c r="G337" s="9">
        <v>0</v>
      </c>
      <c r="H337" s="9" t="s">
        <v>147</v>
      </c>
      <c r="I337" s="10" t="s">
        <v>147</v>
      </c>
      <c r="J337" s="10" t="s">
        <v>147</v>
      </c>
      <c r="K337" s="9">
        <v>0</v>
      </c>
      <c r="L337" s="10" t="s">
        <v>147</v>
      </c>
      <c r="M337" s="9">
        <v>0</v>
      </c>
      <c r="N337" s="10" t="s">
        <v>147</v>
      </c>
      <c r="O337" s="11">
        <v>0</v>
      </c>
      <c r="P337">
        <f t="shared" si="5"/>
        <v>0</v>
      </c>
    </row>
    <row r="338" spans="1:16" ht="108" hidden="1">
      <c r="A338" s="20" t="s">
        <v>268</v>
      </c>
      <c r="B338" s="12" t="s">
        <v>162</v>
      </c>
      <c r="C338" s="13">
        <v>3</v>
      </c>
      <c r="D338" s="14" t="s">
        <v>210</v>
      </c>
      <c r="E338" s="14" t="s">
        <v>207</v>
      </c>
      <c r="F338" s="13">
        <v>25</v>
      </c>
      <c r="G338" s="13">
        <v>25</v>
      </c>
      <c r="H338" s="13">
        <v>2017</v>
      </c>
      <c r="I338" s="14">
        <v>2022</v>
      </c>
      <c r="J338" s="14" t="s">
        <v>207</v>
      </c>
      <c r="K338" s="13">
        <v>35</v>
      </c>
      <c r="L338" s="14" t="s">
        <v>205</v>
      </c>
      <c r="M338" s="13">
        <v>0</v>
      </c>
      <c r="N338" s="14" t="s">
        <v>207</v>
      </c>
      <c r="O338" s="15">
        <v>25</v>
      </c>
      <c r="P338">
        <f t="shared" si="5"/>
        <v>85</v>
      </c>
    </row>
    <row r="339" spans="1:16" ht="60" hidden="1">
      <c r="A339" s="20" t="s">
        <v>268</v>
      </c>
      <c r="B339" s="8" t="s">
        <v>162</v>
      </c>
      <c r="C339" s="9">
        <v>2</v>
      </c>
      <c r="D339" s="10" t="s">
        <v>204</v>
      </c>
      <c r="E339" s="10" t="s">
        <v>205</v>
      </c>
      <c r="F339" s="9">
        <v>5</v>
      </c>
      <c r="G339" s="9">
        <v>0</v>
      </c>
      <c r="H339" s="9" t="s">
        <v>147</v>
      </c>
      <c r="I339" s="10" t="s">
        <v>147</v>
      </c>
      <c r="J339" s="10" t="s">
        <v>147</v>
      </c>
      <c r="K339" s="9">
        <v>0</v>
      </c>
      <c r="L339" s="10" t="s">
        <v>147</v>
      </c>
      <c r="M339" s="9">
        <v>0</v>
      </c>
      <c r="N339" s="10" t="s">
        <v>147</v>
      </c>
      <c r="O339" s="11">
        <v>0</v>
      </c>
      <c r="P339">
        <f t="shared" si="5"/>
        <v>0</v>
      </c>
    </row>
    <row r="340" spans="1:16" ht="72" hidden="1">
      <c r="A340" s="20" t="s">
        <v>268</v>
      </c>
      <c r="B340" s="12" t="s">
        <v>162</v>
      </c>
      <c r="C340" s="13">
        <v>5</v>
      </c>
      <c r="D340" s="14" t="s">
        <v>211</v>
      </c>
      <c r="E340" s="14" t="s">
        <v>207</v>
      </c>
      <c r="F340" s="13">
        <v>8</v>
      </c>
      <c r="G340" s="13">
        <v>8</v>
      </c>
      <c r="H340" s="13">
        <v>2018</v>
      </c>
      <c r="I340" s="14">
        <v>2018</v>
      </c>
      <c r="J340" s="14" t="s">
        <v>207</v>
      </c>
      <c r="K340" s="13">
        <v>0</v>
      </c>
      <c r="L340" s="14" t="s">
        <v>205</v>
      </c>
      <c r="M340" s="13">
        <v>0</v>
      </c>
      <c r="N340" s="14" t="s">
        <v>207</v>
      </c>
      <c r="O340" s="15">
        <v>0</v>
      </c>
      <c r="P340">
        <f t="shared" si="5"/>
        <v>8</v>
      </c>
    </row>
    <row r="341" spans="1:16" ht="60" hidden="1">
      <c r="A341" s="20" t="s">
        <v>269</v>
      </c>
      <c r="B341" s="8" t="s">
        <v>163</v>
      </c>
      <c r="C341" s="9">
        <v>2</v>
      </c>
      <c r="D341" s="10" t="s">
        <v>204</v>
      </c>
      <c r="E341" s="10" t="s">
        <v>205</v>
      </c>
      <c r="F341" s="9">
        <v>5</v>
      </c>
      <c r="G341" s="9">
        <v>0</v>
      </c>
      <c r="H341" s="9">
        <v>2010</v>
      </c>
      <c r="I341" s="10">
        <v>2018</v>
      </c>
      <c r="J341" s="10" t="s">
        <v>207</v>
      </c>
      <c r="K341" s="9">
        <v>0</v>
      </c>
      <c r="L341" s="10" t="s">
        <v>207</v>
      </c>
      <c r="M341" s="9">
        <v>0</v>
      </c>
      <c r="N341" s="10" t="s">
        <v>205</v>
      </c>
      <c r="O341" s="11">
        <v>0</v>
      </c>
      <c r="P341">
        <f t="shared" si="5"/>
        <v>0</v>
      </c>
    </row>
    <row r="342" spans="1:16" ht="72" hidden="1">
      <c r="A342" s="20" t="s">
        <v>269</v>
      </c>
      <c r="B342" s="12" t="s">
        <v>163</v>
      </c>
      <c r="C342" s="13">
        <v>5</v>
      </c>
      <c r="D342" s="14" t="s">
        <v>211</v>
      </c>
      <c r="E342" s="14" t="s">
        <v>205</v>
      </c>
      <c r="F342" s="13">
        <v>8</v>
      </c>
      <c r="G342" s="13">
        <v>0</v>
      </c>
      <c r="H342" s="13">
        <v>2015</v>
      </c>
      <c r="I342" s="14">
        <v>2017</v>
      </c>
      <c r="J342" s="14" t="s">
        <v>205</v>
      </c>
      <c r="K342" s="13">
        <v>0</v>
      </c>
      <c r="L342" s="14" t="s">
        <v>205</v>
      </c>
      <c r="M342" s="13">
        <v>0</v>
      </c>
      <c r="N342" s="14" t="s">
        <v>205</v>
      </c>
      <c r="O342" s="15">
        <v>0</v>
      </c>
      <c r="P342">
        <f t="shared" si="5"/>
        <v>0</v>
      </c>
    </row>
    <row r="343" spans="1:16" ht="108" hidden="1">
      <c r="A343" s="20" t="s">
        <v>269</v>
      </c>
      <c r="B343" s="8" t="s">
        <v>163</v>
      </c>
      <c r="C343" s="9">
        <v>3</v>
      </c>
      <c r="D343" s="10" t="s">
        <v>210</v>
      </c>
      <c r="E343" s="10" t="s">
        <v>207</v>
      </c>
      <c r="F343" s="9">
        <v>25</v>
      </c>
      <c r="G343" s="9">
        <v>25</v>
      </c>
      <c r="H343" s="9">
        <v>2015</v>
      </c>
      <c r="I343" s="10">
        <v>2020</v>
      </c>
      <c r="J343" s="10" t="s">
        <v>207</v>
      </c>
      <c r="K343" s="9">
        <v>35</v>
      </c>
      <c r="L343" s="10" t="s">
        <v>207</v>
      </c>
      <c r="M343" s="9">
        <v>35</v>
      </c>
      <c r="N343" s="10" t="s">
        <v>207</v>
      </c>
      <c r="O343" s="11">
        <v>25</v>
      </c>
      <c r="P343">
        <f t="shared" si="5"/>
        <v>120</v>
      </c>
    </row>
    <row r="344" spans="1:16" ht="108" hidden="1">
      <c r="A344" s="20" t="s">
        <v>269</v>
      </c>
      <c r="B344" s="12" t="s">
        <v>163</v>
      </c>
      <c r="C344" s="13">
        <v>1</v>
      </c>
      <c r="D344" s="14" t="s">
        <v>208</v>
      </c>
      <c r="E344" s="14" t="s">
        <v>207</v>
      </c>
      <c r="F344" s="13">
        <v>35</v>
      </c>
      <c r="G344" s="13">
        <v>35</v>
      </c>
      <c r="H344" s="13">
        <v>2010</v>
      </c>
      <c r="I344" s="14">
        <v>2020</v>
      </c>
      <c r="J344" s="14" t="s">
        <v>207</v>
      </c>
      <c r="K344" s="13">
        <v>30</v>
      </c>
      <c r="L344" s="14" t="s">
        <v>207</v>
      </c>
      <c r="M344" s="13">
        <v>30</v>
      </c>
      <c r="N344" s="14" t="s">
        <v>205</v>
      </c>
      <c r="O344" s="15">
        <v>0</v>
      </c>
      <c r="P344">
        <f t="shared" si="5"/>
        <v>95</v>
      </c>
    </row>
    <row r="345" spans="1:16" ht="96" hidden="1">
      <c r="A345" s="20" t="s">
        <v>269</v>
      </c>
      <c r="B345" s="8" t="s">
        <v>163</v>
      </c>
      <c r="C345" s="9">
        <v>4</v>
      </c>
      <c r="D345" s="10" t="s">
        <v>209</v>
      </c>
      <c r="E345" s="10" t="s">
        <v>205</v>
      </c>
      <c r="F345" s="9">
        <v>10</v>
      </c>
      <c r="G345" s="9">
        <v>0</v>
      </c>
      <c r="H345" s="9" t="s">
        <v>147</v>
      </c>
      <c r="I345" s="10" t="s">
        <v>147</v>
      </c>
      <c r="J345" s="10" t="s">
        <v>205</v>
      </c>
      <c r="K345" s="9">
        <v>0</v>
      </c>
      <c r="L345" s="10" t="s">
        <v>205</v>
      </c>
      <c r="M345" s="9">
        <v>0</v>
      </c>
      <c r="N345" s="10" t="s">
        <v>205</v>
      </c>
      <c r="O345" s="11">
        <v>0</v>
      </c>
      <c r="P345">
        <f t="shared" si="5"/>
        <v>0</v>
      </c>
    </row>
    <row r="346" spans="1:16" ht="24" hidden="1">
      <c r="A346" s="20" t="s">
        <v>269</v>
      </c>
      <c r="B346" s="12" t="s">
        <v>163</v>
      </c>
      <c r="C346" s="13">
        <v>6</v>
      </c>
      <c r="D346" s="14" t="s">
        <v>206</v>
      </c>
      <c r="E346" s="14" t="s">
        <v>207</v>
      </c>
      <c r="F346" s="13">
        <v>18</v>
      </c>
      <c r="G346" s="13">
        <v>18</v>
      </c>
      <c r="H346" s="13">
        <v>2018</v>
      </c>
      <c r="I346" s="14">
        <v>2018</v>
      </c>
      <c r="J346" s="14" t="s">
        <v>207</v>
      </c>
      <c r="K346" s="13">
        <v>0</v>
      </c>
      <c r="L346" s="14" t="s">
        <v>207</v>
      </c>
      <c r="M346" s="13">
        <v>0</v>
      </c>
      <c r="N346" s="14" t="s">
        <v>207</v>
      </c>
      <c r="O346" s="15">
        <v>25</v>
      </c>
      <c r="P346">
        <f t="shared" si="5"/>
        <v>43</v>
      </c>
    </row>
    <row r="347" spans="1:16" ht="108" hidden="1">
      <c r="A347" s="20" t="s">
        <v>270</v>
      </c>
      <c r="B347" s="8" t="s">
        <v>164</v>
      </c>
      <c r="C347" s="9">
        <v>1</v>
      </c>
      <c r="D347" s="10" t="s">
        <v>208</v>
      </c>
      <c r="E347" s="10" t="s">
        <v>207</v>
      </c>
      <c r="F347" s="9">
        <v>35</v>
      </c>
      <c r="G347" s="9">
        <v>35</v>
      </c>
      <c r="H347" s="9">
        <v>2011</v>
      </c>
      <c r="I347" s="10">
        <v>2020</v>
      </c>
      <c r="J347" s="10" t="s">
        <v>207</v>
      </c>
      <c r="K347" s="9">
        <v>30</v>
      </c>
      <c r="L347" s="10" t="s">
        <v>207</v>
      </c>
      <c r="M347" s="9">
        <v>30</v>
      </c>
      <c r="N347" s="10" t="s">
        <v>205</v>
      </c>
      <c r="O347" s="11">
        <v>0</v>
      </c>
      <c r="P347">
        <f t="shared" si="5"/>
        <v>95</v>
      </c>
    </row>
    <row r="348" spans="1:16" ht="60" hidden="1">
      <c r="A348" s="20" t="s">
        <v>270</v>
      </c>
      <c r="B348" s="12" t="s">
        <v>164</v>
      </c>
      <c r="C348" s="13">
        <v>2</v>
      </c>
      <c r="D348" s="14" t="s">
        <v>204</v>
      </c>
      <c r="E348" s="14" t="s">
        <v>205</v>
      </c>
      <c r="F348" s="13">
        <v>5</v>
      </c>
      <c r="G348" s="13">
        <v>0</v>
      </c>
      <c r="H348" s="13" t="s">
        <v>147</v>
      </c>
      <c r="I348" s="14" t="s">
        <v>147</v>
      </c>
      <c r="J348" s="14" t="s">
        <v>147</v>
      </c>
      <c r="K348" s="13">
        <v>0</v>
      </c>
      <c r="L348" s="14" t="s">
        <v>147</v>
      </c>
      <c r="M348" s="13">
        <v>0</v>
      </c>
      <c r="N348" s="14" t="s">
        <v>147</v>
      </c>
      <c r="O348" s="15">
        <v>0</v>
      </c>
      <c r="P348">
        <f t="shared" si="5"/>
        <v>0</v>
      </c>
    </row>
    <row r="349" spans="1:16" ht="24" hidden="1">
      <c r="A349" s="20" t="s">
        <v>270</v>
      </c>
      <c r="B349" s="8" t="s">
        <v>164</v>
      </c>
      <c r="C349" s="9">
        <v>6</v>
      </c>
      <c r="D349" s="10" t="s">
        <v>206</v>
      </c>
      <c r="E349" s="10" t="s">
        <v>207</v>
      </c>
      <c r="F349" s="9">
        <v>18</v>
      </c>
      <c r="G349" s="9">
        <v>18</v>
      </c>
      <c r="H349" s="9">
        <v>2018</v>
      </c>
      <c r="I349" s="10">
        <v>2018</v>
      </c>
      <c r="J349" s="10" t="s">
        <v>207</v>
      </c>
      <c r="K349" s="9">
        <v>0</v>
      </c>
      <c r="L349" s="10" t="s">
        <v>207</v>
      </c>
      <c r="M349" s="9">
        <v>0</v>
      </c>
      <c r="N349" s="10" t="s">
        <v>207</v>
      </c>
      <c r="O349" s="11">
        <v>25</v>
      </c>
      <c r="P349">
        <f t="shared" si="5"/>
        <v>43</v>
      </c>
    </row>
    <row r="350" spans="1:16" ht="96" hidden="1">
      <c r="A350" s="20" t="s">
        <v>270</v>
      </c>
      <c r="B350" s="12" t="s">
        <v>164</v>
      </c>
      <c r="C350" s="13">
        <v>4</v>
      </c>
      <c r="D350" s="14" t="s">
        <v>209</v>
      </c>
      <c r="E350" s="14" t="s">
        <v>207</v>
      </c>
      <c r="F350" s="13">
        <v>10</v>
      </c>
      <c r="G350" s="13">
        <v>10</v>
      </c>
      <c r="H350" s="13">
        <v>2018</v>
      </c>
      <c r="I350" s="14">
        <v>2023</v>
      </c>
      <c r="J350" s="14" t="s">
        <v>207</v>
      </c>
      <c r="K350" s="13">
        <v>35</v>
      </c>
      <c r="L350" s="14" t="s">
        <v>207</v>
      </c>
      <c r="M350" s="13">
        <v>35</v>
      </c>
      <c r="N350" s="14" t="s">
        <v>207</v>
      </c>
      <c r="O350" s="15">
        <v>25</v>
      </c>
      <c r="P350">
        <f t="shared" si="5"/>
        <v>105</v>
      </c>
    </row>
    <row r="351" spans="1:16" ht="72" hidden="1">
      <c r="A351" s="20" t="s">
        <v>270</v>
      </c>
      <c r="B351" s="8" t="s">
        <v>164</v>
      </c>
      <c r="C351" s="9">
        <v>5</v>
      </c>
      <c r="D351" s="10" t="s">
        <v>211</v>
      </c>
      <c r="E351" s="10" t="s">
        <v>205</v>
      </c>
      <c r="F351" s="9">
        <v>8</v>
      </c>
      <c r="G351" s="9">
        <v>0</v>
      </c>
      <c r="H351" s="9" t="s">
        <v>147</v>
      </c>
      <c r="I351" s="10" t="s">
        <v>147</v>
      </c>
      <c r="J351" s="10" t="s">
        <v>147</v>
      </c>
      <c r="K351" s="9">
        <v>0</v>
      </c>
      <c r="L351" s="10" t="s">
        <v>147</v>
      </c>
      <c r="M351" s="9">
        <v>0</v>
      </c>
      <c r="N351" s="10" t="s">
        <v>147</v>
      </c>
      <c r="O351" s="11">
        <v>0</v>
      </c>
      <c r="P351">
        <f t="shared" si="5"/>
        <v>0</v>
      </c>
    </row>
    <row r="352" spans="1:16" ht="108" hidden="1">
      <c r="A352" s="20" t="s">
        <v>270</v>
      </c>
      <c r="B352" s="12" t="s">
        <v>164</v>
      </c>
      <c r="C352" s="13">
        <v>3</v>
      </c>
      <c r="D352" s="14" t="s">
        <v>210</v>
      </c>
      <c r="E352" s="14" t="s">
        <v>207</v>
      </c>
      <c r="F352" s="13">
        <v>25</v>
      </c>
      <c r="G352" s="13">
        <v>25</v>
      </c>
      <c r="H352" s="13">
        <v>2018</v>
      </c>
      <c r="I352" s="14">
        <v>2023</v>
      </c>
      <c r="J352" s="14" t="s">
        <v>207</v>
      </c>
      <c r="K352" s="13">
        <v>35</v>
      </c>
      <c r="L352" s="14" t="s">
        <v>207</v>
      </c>
      <c r="M352" s="13">
        <v>35</v>
      </c>
      <c r="N352" s="14" t="s">
        <v>207</v>
      </c>
      <c r="O352" s="15">
        <v>25</v>
      </c>
      <c r="P352">
        <f t="shared" si="5"/>
        <v>120</v>
      </c>
    </row>
    <row r="353" spans="1:16" ht="108" hidden="1">
      <c r="A353" s="20" t="s">
        <v>271</v>
      </c>
      <c r="B353" s="8" t="s">
        <v>165</v>
      </c>
      <c r="C353" s="9">
        <v>3</v>
      </c>
      <c r="D353" s="10" t="s">
        <v>210</v>
      </c>
      <c r="E353" s="10" t="s">
        <v>207</v>
      </c>
      <c r="F353" s="9">
        <v>25</v>
      </c>
      <c r="G353" s="9">
        <v>25</v>
      </c>
      <c r="H353" s="9">
        <v>2014</v>
      </c>
      <c r="I353" s="10">
        <v>2018</v>
      </c>
      <c r="J353" s="10" t="s">
        <v>207</v>
      </c>
      <c r="K353" s="9">
        <v>35</v>
      </c>
      <c r="L353" s="10" t="s">
        <v>207</v>
      </c>
      <c r="M353" s="9">
        <v>35</v>
      </c>
      <c r="N353" s="10" t="s">
        <v>207</v>
      </c>
      <c r="O353" s="11">
        <v>25</v>
      </c>
      <c r="P353">
        <f t="shared" si="5"/>
        <v>120</v>
      </c>
    </row>
    <row r="354" spans="1:16" ht="60" hidden="1">
      <c r="A354" s="20" t="s">
        <v>271</v>
      </c>
      <c r="B354" s="12" t="s">
        <v>165</v>
      </c>
      <c r="C354" s="13">
        <v>2</v>
      </c>
      <c r="D354" s="14" t="s">
        <v>204</v>
      </c>
      <c r="E354" s="14" t="s">
        <v>207</v>
      </c>
      <c r="F354" s="13">
        <v>5</v>
      </c>
      <c r="G354" s="13">
        <v>5</v>
      </c>
      <c r="H354" s="13">
        <v>2014</v>
      </c>
      <c r="I354" s="14">
        <v>2024</v>
      </c>
      <c r="J354" s="14" t="s">
        <v>207</v>
      </c>
      <c r="K354" s="13">
        <v>0</v>
      </c>
      <c r="L354" s="14" t="s">
        <v>207</v>
      </c>
      <c r="M354" s="13">
        <v>0</v>
      </c>
      <c r="N354" s="14" t="s">
        <v>207</v>
      </c>
      <c r="O354" s="15">
        <v>0</v>
      </c>
      <c r="P354">
        <f t="shared" si="5"/>
        <v>5</v>
      </c>
    </row>
    <row r="355" spans="1:16" ht="72" hidden="1">
      <c r="A355" s="20" t="s">
        <v>271</v>
      </c>
      <c r="B355" s="8" t="s">
        <v>165</v>
      </c>
      <c r="C355" s="9">
        <v>5</v>
      </c>
      <c r="D355" s="10" t="s">
        <v>211</v>
      </c>
      <c r="E355" s="10" t="s">
        <v>207</v>
      </c>
      <c r="F355" s="9">
        <v>8</v>
      </c>
      <c r="G355" s="9">
        <v>8</v>
      </c>
      <c r="H355" s="9">
        <v>2018</v>
      </c>
      <c r="I355" s="10">
        <v>2018</v>
      </c>
      <c r="J355" s="10" t="s">
        <v>207</v>
      </c>
      <c r="K355" s="9">
        <v>0</v>
      </c>
      <c r="L355" s="10" t="s">
        <v>207</v>
      </c>
      <c r="M355" s="9">
        <v>0</v>
      </c>
      <c r="N355" s="10" t="s">
        <v>207</v>
      </c>
      <c r="O355" s="11">
        <v>0</v>
      </c>
      <c r="P355">
        <f t="shared" si="5"/>
        <v>8</v>
      </c>
    </row>
    <row r="356" spans="1:16" ht="108" hidden="1">
      <c r="A356" s="20" t="s">
        <v>271</v>
      </c>
      <c r="B356" s="12" t="s">
        <v>165</v>
      </c>
      <c r="C356" s="13">
        <v>1</v>
      </c>
      <c r="D356" s="14" t="s">
        <v>208</v>
      </c>
      <c r="E356" s="14" t="s">
        <v>207</v>
      </c>
      <c r="F356" s="13">
        <v>35</v>
      </c>
      <c r="G356" s="13">
        <v>35</v>
      </c>
      <c r="H356" s="13">
        <v>2014</v>
      </c>
      <c r="I356" s="14">
        <v>2024</v>
      </c>
      <c r="J356" s="14" t="s">
        <v>207</v>
      </c>
      <c r="K356" s="13">
        <v>30</v>
      </c>
      <c r="L356" s="14" t="s">
        <v>207</v>
      </c>
      <c r="M356" s="13">
        <v>30</v>
      </c>
      <c r="N356" s="14" t="s">
        <v>207</v>
      </c>
      <c r="O356" s="15">
        <v>25</v>
      </c>
      <c r="P356">
        <f t="shared" si="5"/>
        <v>120</v>
      </c>
    </row>
    <row r="357" spans="1:16" ht="96" hidden="1">
      <c r="A357" s="20" t="s">
        <v>271</v>
      </c>
      <c r="B357" s="8" t="s">
        <v>165</v>
      </c>
      <c r="C357" s="9">
        <v>4</v>
      </c>
      <c r="D357" s="10" t="s">
        <v>209</v>
      </c>
      <c r="E357" s="10" t="s">
        <v>207</v>
      </c>
      <c r="F357" s="9">
        <v>10</v>
      </c>
      <c r="G357" s="9">
        <v>10</v>
      </c>
      <c r="H357" s="9">
        <v>2018</v>
      </c>
      <c r="I357" s="10">
        <v>2022</v>
      </c>
      <c r="J357" s="10" t="s">
        <v>207</v>
      </c>
      <c r="K357" s="9">
        <v>35</v>
      </c>
      <c r="L357" s="10" t="s">
        <v>207</v>
      </c>
      <c r="M357" s="9">
        <v>35</v>
      </c>
      <c r="N357" s="10" t="s">
        <v>207</v>
      </c>
      <c r="O357" s="11">
        <v>25</v>
      </c>
      <c r="P357">
        <f t="shared" si="5"/>
        <v>105</v>
      </c>
    </row>
    <row r="358" spans="1:16" ht="24" hidden="1">
      <c r="A358" s="20" t="s">
        <v>271</v>
      </c>
      <c r="B358" s="12" t="s">
        <v>165</v>
      </c>
      <c r="C358" s="13">
        <v>6</v>
      </c>
      <c r="D358" s="14" t="s">
        <v>206</v>
      </c>
      <c r="E358" s="14" t="s">
        <v>207</v>
      </c>
      <c r="F358" s="13">
        <v>18</v>
      </c>
      <c r="G358" s="13">
        <v>18</v>
      </c>
      <c r="H358" s="13">
        <v>2018</v>
      </c>
      <c r="I358" s="14">
        <v>2018</v>
      </c>
      <c r="J358" s="14" t="s">
        <v>207</v>
      </c>
      <c r="K358" s="13">
        <v>0</v>
      </c>
      <c r="L358" s="14" t="s">
        <v>207</v>
      </c>
      <c r="M358" s="13">
        <v>0</v>
      </c>
      <c r="N358" s="14" t="s">
        <v>207</v>
      </c>
      <c r="O358" s="15">
        <v>25</v>
      </c>
      <c r="P358">
        <f t="shared" si="5"/>
        <v>43</v>
      </c>
    </row>
    <row r="359" spans="1:16" ht="108" hidden="1">
      <c r="A359" s="20" t="s">
        <v>272</v>
      </c>
      <c r="B359" s="8" t="s">
        <v>166</v>
      </c>
      <c r="C359" s="9">
        <v>3</v>
      </c>
      <c r="D359" s="10" t="s">
        <v>210</v>
      </c>
      <c r="E359" s="10" t="s">
        <v>207</v>
      </c>
      <c r="F359" s="9">
        <v>25</v>
      </c>
      <c r="G359" s="9">
        <v>25</v>
      </c>
      <c r="H359" s="9">
        <v>2016</v>
      </c>
      <c r="I359" s="10">
        <v>2021</v>
      </c>
      <c r="J359" s="10" t="s">
        <v>207</v>
      </c>
      <c r="K359" s="9">
        <v>35</v>
      </c>
      <c r="L359" s="10" t="s">
        <v>207</v>
      </c>
      <c r="M359" s="9">
        <v>35</v>
      </c>
      <c r="N359" s="10" t="s">
        <v>207</v>
      </c>
      <c r="O359" s="11">
        <v>25</v>
      </c>
      <c r="P359">
        <f t="shared" si="5"/>
        <v>120</v>
      </c>
    </row>
    <row r="360" spans="1:16" ht="60" hidden="1">
      <c r="A360" s="20" t="s">
        <v>272</v>
      </c>
      <c r="B360" s="12" t="s">
        <v>166</v>
      </c>
      <c r="C360" s="13">
        <v>2</v>
      </c>
      <c r="D360" s="14" t="s">
        <v>204</v>
      </c>
      <c r="E360" s="14" t="s">
        <v>207</v>
      </c>
      <c r="F360" s="13">
        <v>5</v>
      </c>
      <c r="G360" s="13">
        <v>5</v>
      </c>
      <c r="H360" s="13">
        <v>2016</v>
      </c>
      <c r="I360" s="14">
        <v>2021</v>
      </c>
      <c r="J360" s="14" t="s">
        <v>207</v>
      </c>
      <c r="K360" s="13">
        <v>0</v>
      </c>
      <c r="L360" s="14" t="s">
        <v>207</v>
      </c>
      <c r="M360" s="13">
        <v>0</v>
      </c>
      <c r="N360" s="14" t="s">
        <v>207</v>
      </c>
      <c r="O360" s="15">
        <v>0</v>
      </c>
      <c r="P360">
        <f t="shared" si="5"/>
        <v>5</v>
      </c>
    </row>
    <row r="361" spans="1:16" ht="96" hidden="1">
      <c r="A361" s="20" t="s">
        <v>272</v>
      </c>
      <c r="B361" s="8" t="s">
        <v>166</v>
      </c>
      <c r="C361" s="9">
        <v>4</v>
      </c>
      <c r="D361" s="10" t="s">
        <v>209</v>
      </c>
      <c r="E361" s="10" t="s">
        <v>207</v>
      </c>
      <c r="F361" s="9">
        <v>10</v>
      </c>
      <c r="G361" s="9">
        <v>10</v>
      </c>
      <c r="H361" s="9">
        <v>2016</v>
      </c>
      <c r="I361" s="10">
        <v>2021</v>
      </c>
      <c r="J361" s="10" t="s">
        <v>207</v>
      </c>
      <c r="K361" s="9">
        <v>35</v>
      </c>
      <c r="L361" s="10" t="s">
        <v>207</v>
      </c>
      <c r="M361" s="9">
        <v>35</v>
      </c>
      <c r="N361" s="10" t="s">
        <v>207</v>
      </c>
      <c r="O361" s="11">
        <v>25</v>
      </c>
      <c r="P361">
        <f t="shared" si="5"/>
        <v>105</v>
      </c>
    </row>
    <row r="362" spans="1:16" ht="108" hidden="1">
      <c r="A362" s="20" t="s">
        <v>272</v>
      </c>
      <c r="B362" s="12" t="s">
        <v>166</v>
      </c>
      <c r="C362" s="13">
        <v>1</v>
      </c>
      <c r="D362" s="14" t="s">
        <v>208</v>
      </c>
      <c r="E362" s="14" t="s">
        <v>207</v>
      </c>
      <c r="F362" s="13">
        <v>35</v>
      </c>
      <c r="G362" s="13">
        <v>35</v>
      </c>
      <c r="H362" s="13">
        <v>2010</v>
      </c>
      <c r="I362" s="14">
        <v>2030</v>
      </c>
      <c r="J362" s="14" t="s">
        <v>207</v>
      </c>
      <c r="K362" s="13">
        <v>30</v>
      </c>
      <c r="L362" s="14" t="s">
        <v>207</v>
      </c>
      <c r="M362" s="13">
        <v>30</v>
      </c>
      <c r="N362" s="14" t="s">
        <v>207</v>
      </c>
      <c r="O362" s="15">
        <v>25</v>
      </c>
      <c r="P362">
        <f t="shared" si="5"/>
        <v>120</v>
      </c>
    </row>
    <row r="363" spans="1:16" ht="72" hidden="1">
      <c r="A363" s="20" t="s">
        <v>272</v>
      </c>
      <c r="B363" s="8" t="s">
        <v>166</v>
      </c>
      <c r="C363" s="9">
        <v>5</v>
      </c>
      <c r="D363" s="10" t="s">
        <v>211</v>
      </c>
      <c r="E363" s="10" t="s">
        <v>207</v>
      </c>
      <c r="F363" s="9">
        <v>8</v>
      </c>
      <c r="G363" s="9">
        <v>8</v>
      </c>
      <c r="H363" s="9">
        <v>2016</v>
      </c>
      <c r="I363" s="10">
        <v>2021</v>
      </c>
      <c r="J363" s="10" t="s">
        <v>207</v>
      </c>
      <c r="K363" s="9">
        <v>0</v>
      </c>
      <c r="L363" s="10" t="s">
        <v>207</v>
      </c>
      <c r="M363" s="9">
        <v>0</v>
      </c>
      <c r="N363" s="10" t="s">
        <v>207</v>
      </c>
      <c r="O363" s="11">
        <v>0</v>
      </c>
      <c r="P363">
        <f t="shared" si="5"/>
        <v>8</v>
      </c>
    </row>
    <row r="364" spans="1:16" ht="24" hidden="1">
      <c r="A364" s="20" t="s">
        <v>272</v>
      </c>
      <c r="B364" s="12" t="s">
        <v>166</v>
      </c>
      <c r="C364" s="13">
        <v>6</v>
      </c>
      <c r="D364" s="14" t="s">
        <v>206</v>
      </c>
      <c r="E364" s="14" t="s">
        <v>207</v>
      </c>
      <c r="F364" s="13">
        <v>18</v>
      </c>
      <c r="G364" s="13">
        <v>18</v>
      </c>
      <c r="H364" s="13">
        <v>2018</v>
      </c>
      <c r="I364" s="14">
        <v>2018</v>
      </c>
      <c r="J364" s="14" t="s">
        <v>207</v>
      </c>
      <c r="K364" s="13">
        <v>0</v>
      </c>
      <c r="L364" s="14" t="s">
        <v>207</v>
      </c>
      <c r="M364" s="13">
        <v>0</v>
      </c>
      <c r="N364" s="14" t="s">
        <v>207</v>
      </c>
      <c r="O364" s="15">
        <v>25</v>
      </c>
      <c r="P364">
        <f t="shared" si="5"/>
        <v>43</v>
      </c>
    </row>
    <row r="365" spans="1:16" ht="72" hidden="1">
      <c r="A365" s="20" t="s">
        <v>214</v>
      </c>
      <c r="B365" s="8" t="s">
        <v>167</v>
      </c>
      <c r="C365" s="9">
        <v>5</v>
      </c>
      <c r="D365" s="10" t="s">
        <v>211</v>
      </c>
      <c r="E365" s="10" t="s">
        <v>207</v>
      </c>
      <c r="F365" s="9">
        <v>8</v>
      </c>
      <c r="G365" s="9">
        <v>8</v>
      </c>
      <c r="H365" s="9">
        <v>2018</v>
      </c>
      <c r="I365" s="10">
        <v>2018</v>
      </c>
      <c r="J365" s="10" t="s">
        <v>207</v>
      </c>
      <c r="K365" s="9">
        <v>0</v>
      </c>
      <c r="L365" s="10" t="s">
        <v>207</v>
      </c>
      <c r="M365" s="9">
        <v>0</v>
      </c>
      <c r="N365" s="10" t="s">
        <v>207</v>
      </c>
      <c r="O365" s="11">
        <v>0</v>
      </c>
      <c r="P365">
        <f t="shared" si="5"/>
        <v>8</v>
      </c>
    </row>
    <row r="366" spans="1:16" ht="24" hidden="1">
      <c r="A366" s="20" t="s">
        <v>214</v>
      </c>
      <c r="B366" s="12" t="s">
        <v>167</v>
      </c>
      <c r="C366" s="13">
        <v>6</v>
      </c>
      <c r="D366" s="14" t="s">
        <v>206</v>
      </c>
      <c r="E366" s="14" t="s">
        <v>207</v>
      </c>
      <c r="F366" s="13">
        <v>18</v>
      </c>
      <c r="G366" s="13">
        <v>18</v>
      </c>
      <c r="H366" s="13">
        <v>2018</v>
      </c>
      <c r="I366" s="14">
        <v>2018</v>
      </c>
      <c r="J366" s="14" t="s">
        <v>207</v>
      </c>
      <c r="K366" s="13">
        <v>0</v>
      </c>
      <c r="L366" s="14" t="s">
        <v>207</v>
      </c>
      <c r="M366" s="13">
        <v>0</v>
      </c>
      <c r="N366" s="14" t="s">
        <v>207</v>
      </c>
      <c r="O366" s="15">
        <v>25</v>
      </c>
      <c r="P366">
        <f t="shared" si="5"/>
        <v>43</v>
      </c>
    </row>
    <row r="367" spans="1:16" ht="108" hidden="1">
      <c r="A367" s="20" t="s">
        <v>214</v>
      </c>
      <c r="B367" s="8" t="s">
        <v>167</v>
      </c>
      <c r="C367" s="9">
        <v>3</v>
      </c>
      <c r="D367" s="10" t="s">
        <v>210</v>
      </c>
      <c r="E367" s="10" t="s">
        <v>207</v>
      </c>
      <c r="F367" s="9">
        <v>25</v>
      </c>
      <c r="G367" s="9">
        <v>25</v>
      </c>
      <c r="H367" s="9">
        <v>2017</v>
      </c>
      <c r="I367" s="10">
        <v>2020</v>
      </c>
      <c r="J367" s="10" t="s">
        <v>207</v>
      </c>
      <c r="K367" s="9">
        <v>35</v>
      </c>
      <c r="L367" s="10" t="s">
        <v>207</v>
      </c>
      <c r="M367" s="9">
        <v>35</v>
      </c>
      <c r="N367" s="10" t="s">
        <v>207</v>
      </c>
      <c r="O367" s="11">
        <v>25</v>
      </c>
      <c r="P367">
        <f t="shared" si="5"/>
        <v>120</v>
      </c>
    </row>
    <row r="368" spans="1:16" ht="108" hidden="1">
      <c r="A368" s="20" t="s">
        <v>214</v>
      </c>
      <c r="B368" s="12" t="s">
        <v>167</v>
      </c>
      <c r="C368" s="13">
        <v>1</v>
      </c>
      <c r="D368" s="14" t="s">
        <v>208</v>
      </c>
      <c r="E368" s="14" t="s">
        <v>207</v>
      </c>
      <c r="F368" s="13">
        <v>35</v>
      </c>
      <c r="G368" s="13">
        <v>35</v>
      </c>
      <c r="H368" s="13">
        <v>2018</v>
      </c>
      <c r="I368" s="14">
        <v>2035</v>
      </c>
      <c r="J368" s="14" t="s">
        <v>207</v>
      </c>
      <c r="K368" s="13">
        <v>30</v>
      </c>
      <c r="L368" s="14" t="s">
        <v>207</v>
      </c>
      <c r="M368" s="13">
        <v>30</v>
      </c>
      <c r="N368" s="14" t="s">
        <v>207</v>
      </c>
      <c r="O368" s="15">
        <v>25</v>
      </c>
      <c r="P368">
        <f t="shared" si="5"/>
        <v>120</v>
      </c>
    </row>
    <row r="369" spans="1:16" ht="96" hidden="1">
      <c r="A369" s="20" t="s">
        <v>214</v>
      </c>
      <c r="B369" s="8" t="s">
        <v>167</v>
      </c>
      <c r="C369" s="9">
        <v>4</v>
      </c>
      <c r="D369" s="10" t="s">
        <v>209</v>
      </c>
      <c r="E369" s="10" t="s">
        <v>207</v>
      </c>
      <c r="F369" s="9">
        <v>10</v>
      </c>
      <c r="G369" s="9">
        <v>10</v>
      </c>
      <c r="H369" s="9">
        <v>2015</v>
      </c>
      <c r="I369" s="10">
        <v>2019</v>
      </c>
      <c r="J369" s="10" t="s">
        <v>207</v>
      </c>
      <c r="K369" s="9">
        <v>35</v>
      </c>
      <c r="L369" s="10" t="s">
        <v>207</v>
      </c>
      <c r="M369" s="9">
        <v>35</v>
      </c>
      <c r="N369" s="10" t="s">
        <v>207</v>
      </c>
      <c r="O369" s="11">
        <v>25</v>
      </c>
      <c r="P369">
        <f t="shared" si="5"/>
        <v>105</v>
      </c>
    </row>
    <row r="370" spans="1:16" ht="60" hidden="1">
      <c r="A370" s="20" t="s">
        <v>214</v>
      </c>
      <c r="B370" s="12" t="s">
        <v>167</v>
      </c>
      <c r="C370" s="13">
        <v>2</v>
      </c>
      <c r="D370" s="14" t="s">
        <v>204</v>
      </c>
      <c r="E370" s="14" t="s">
        <v>207</v>
      </c>
      <c r="F370" s="13">
        <v>5</v>
      </c>
      <c r="G370" s="13">
        <v>5</v>
      </c>
      <c r="H370" s="13">
        <v>2018</v>
      </c>
      <c r="I370" s="14">
        <v>2018</v>
      </c>
      <c r="J370" s="14" t="s">
        <v>207</v>
      </c>
      <c r="K370" s="13">
        <v>0</v>
      </c>
      <c r="L370" s="14" t="s">
        <v>207</v>
      </c>
      <c r="M370" s="13">
        <v>0</v>
      </c>
      <c r="N370" s="14" t="s">
        <v>207</v>
      </c>
      <c r="O370" s="15">
        <v>0</v>
      </c>
      <c r="P370">
        <f t="shared" si="5"/>
        <v>5</v>
      </c>
    </row>
    <row r="371" spans="1:16" ht="72" hidden="1">
      <c r="A371" s="20" t="s">
        <v>273</v>
      </c>
      <c r="B371" s="8" t="s">
        <v>168</v>
      </c>
      <c r="C371" s="9">
        <v>5</v>
      </c>
      <c r="D371" s="10" t="s">
        <v>211</v>
      </c>
      <c r="E371" s="10" t="s">
        <v>207</v>
      </c>
      <c r="F371" s="9">
        <v>8</v>
      </c>
      <c r="G371" s="9">
        <v>8</v>
      </c>
      <c r="H371" s="9">
        <v>2013</v>
      </c>
      <c r="I371" s="10">
        <v>2018</v>
      </c>
      <c r="J371" s="10" t="s">
        <v>207</v>
      </c>
      <c r="K371" s="9">
        <v>0</v>
      </c>
      <c r="L371" s="10" t="s">
        <v>207</v>
      </c>
      <c r="M371" s="9">
        <v>0</v>
      </c>
      <c r="N371" s="10" t="s">
        <v>207</v>
      </c>
      <c r="O371" s="11">
        <v>0</v>
      </c>
      <c r="P371">
        <f t="shared" si="5"/>
        <v>8</v>
      </c>
    </row>
    <row r="372" spans="1:16" ht="108" hidden="1">
      <c r="A372" s="20" t="s">
        <v>273</v>
      </c>
      <c r="B372" s="12" t="s">
        <v>168</v>
      </c>
      <c r="C372" s="13">
        <v>1</v>
      </c>
      <c r="D372" s="14" t="s">
        <v>208</v>
      </c>
      <c r="E372" s="14" t="s">
        <v>207</v>
      </c>
      <c r="F372" s="13">
        <v>35</v>
      </c>
      <c r="G372" s="13">
        <v>35</v>
      </c>
      <c r="H372" s="13">
        <v>2010</v>
      </c>
      <c r="I372" s="14">
        <v>2020</v>
      </c>
      <c r="J372" s="14" t="s">
        <v>207</v>
      </c>
      <c r="K372" s="13">
        <v>30</v>
      </c>
      <c r="L372" s="14" t="s">
        <v>207</v>
      </c>
      <c r="M372" s="13">
        <v>30</v>
      </c>
      <c r="N372" s="14" t="s">
        <v>207</v>
      </c>
      <c r="O372" s="15">
        <v>25</v>
      </c>
      <c r="P372">
        <f t="shared" si="5"/>
        <v>120</v>
      </c>
    </row>
    <row r="373" spans="1:16" ht="24" hidden="1">
      <c r="A373" s="20" t="s">
        <v>273</v>
      </c>
      <c r="B373" s="8" t="s">
        <v>168</v>
      </c>
      <c r="C373" s="9">
        <v>6</v>
      </c>
      <c r="D373" s="10" t="s">
        <v>206</v>
      </c>
      <c r="E373" s="10" t="s">
        <v>207</v>
      </c>
      <c r="F373" s="9">
        <v>18</v>
      </c>
      <c r="G373" s="9">
        <v>18</v>
      </c>
      <c r="H373" s="9">
        <v>2018</v>
      </c>
      <c r="I373" s="10">
        <v>2018</v>
      </c>
      <c r="J373" s="10" t="s">
        <v>207</v>
      </c>
      <c r="K373" s="9">
        <v>0</v>
      </c>
      <c r="L373" s="10" t="s">
        <v>207</v>
      </c>
      <c r="M373" s="9">
        <v>0</v>
      </c>
      <c r="N373" s="10" t="s">
        <v>207</v>
      </c>
      <c r="O373" s="11">
        <v>25</v>
      </c>
      <c r="P373">
        <f t="shared" si="5"/>
        <v>43</v>
      </c>
    </row>
    <row r="374" spans="1:16" ht="60" hidden="1">
      <c r="A374" s="20" t="s">
        <v>273</v>
      </c>
      <c r="B374" s="12" t="s">
        <v>168</v>
      </c>
      <c r="C374" s="13">
        <v>2</v>
      </c>
      <c r="D374" s="14" t="s">
        <v>204</v>
      </c>
      <c r="E374" s="14" t="s">
        <v>207</v>
      </c>
      <c r="F374" s="13">
        <v>5</v>
      </c>
      <c r="G374" s="13">
        <v>5</v>
      </c>
      <c r="H374" s="13">
        <v>2010</v>
      </c>
      <c r="I374" s="14">
        <v>2020</v>
      </c>
      <c r="J374" s="14" t="s">
        <v>207</v>
      </c>
      <c r="K374" s="13">
        <v>0</v>
      </c>
      <c r="L374" s="14" t="s">
        <v>207</v>
      </c>
      <c r="M374" s="13">
        <v>0</v>
      </c>
      <c r="N374" s="14" t="s">
        <v>207</v>
      </c>
      <c r="O374" s="15">
        <v>0</v>
      </c>
      <c r="P374">
        <f t="shared" si="5"/>
        <v>5</v>
      </c>
    </row>
    <row r="375" spans="1:16" ht="96" hidden="1">
      <c r="A375" s="20" t="s">
        <v>273</v>
      </c>
      <c r="B375" s="8" t="s">
        <v>168</v>
      </c>
      <c r="C375" s="9">
        <v>4</v>
      </c>
      <c r="D375" s="10" t="s">
        <v>209</v>
      </c>
      <c r="E375" s="10" t="s">
        <v>207</v>
      </c>
      <c r="F375" s="9">
        <v>10</v>
      </c>
      <c r="G375" s="9">
        <v>10</v>
      </c>
      <c r="H375" s="9">
        <v>2013</v>
      </c>
      <c r="I375" s="10">
        <v>2018</v>
      </c>
      <c r="J375" s="10" t="s">
        <v>207</v>
      </c>
      <c r="K375" s="9">
        <v>35</v>
      </c>
      <c r="L375" s="10" t="s">
        <v>207</v>
      </c>
      <c r="M375" s="9">
        <v>35</v>
      </c>
      <c r="N375" s="10" t="s">
        <v>207</v>
      </c>
      <c r="O375" s="11">
        <v>25</v>
      </c>
      <c r="P375">
        <f t="shared" si="5"/>
        <v>105</v>
      </c>
    </row>
    <row r="376" spans="1:16" ht="108" hidden="1">
      <c r="A376" s="20" t="s">
        <v>273</v>
      </c>
      <c r="B376" s="12" t="s">
        <v>168</v>
      </c>
      <c r="C376" s="13">
        <v>3</v>
      </c>
      <c r="D376" s="14" t="s">
        <v>210</v>
      </c>
      <c r="E376" s="14" t="s">
        <v>207</v>
      </c>
      <c r="F376" s="13">
        <v>25</v>
      </c>
      <c r="G376" s="13">
        <v>25</v>
      </c>
      <c r="H376" s="13">
        <v>2017</v>
      </c>
      <c r="I376" s="14">
        <v>2022</v>
      </c>
      <c r="J376" s="14" t="s">
        <v>207</v>
      </c>
      <c r="K376" s="13">
        <v>35</v>
      </c>
      <c r="L376" s="14" t="s">
        <v>207</v>
      </c>
      <c r="M376" s="13">
        <v>35</v>
      </c>
      <c r="N376" s="14" t="s">
        <v>207</v>
      </c>
      <c r="O376" s="15">
        <v>25</v>
      </c>
      <c r="P376">
        <f t="shared" si="5"/>
        <v>120</v>
      </c>
    </row>
    <row r="377" spans="1:16" ht="72" hidden="1">
      <c r="A377" s="20" t="s">
        <v>274</v>
      </c>
      <c r="B377" s="8" t="s">
        <v>169</v>
      </c>
      <c r="C377" s="9">
        <v>5</v>
      </c>
      <c r="D377" s="10" t="s">
        <v>211</v>
      </c>
      <c r="E377" s="10" t="s">
        <v>207</v>
      </c>
      <c r="F377" s="9">
        <v>8</v>
      </c>
      <c r="G377" s="9">
        <v>8</v>
      </c>
      <c r="H377" s="9">
        <v>2017</v>
      </c>
      <c r="I377" s="10">
        <v>2021</v>
      </c>
      <c r="J377" s="10" t="s">
        <v>207</v>
      </c>
      <c r="K377" s="9">
        <v>0</v>
      </c>
      <c r="L377" s="10" t="s">
        <v>207</v>
      </c>
      <c r="M377" s="9">
        <v>0</v>
      </c>
      <c r="N377" s="10" t="s">
        <v>207</v>
      </c>
      <c r="O377" s="11">
        <v>0</v>
      </c>
      <c r="P377">
        <f t="shared" si="5"/>
        <v>8</v>
      </c>
    </row>
    <row r="378" spans="1:16" ht="60" hidden="1">
      <c r="A378" s="20" t="s">
        <v>274</v>
      </c>
      <c r="B378" s="12" t="s">
        <v>169</v>
      </c>
      <c r="C378" s="13">
        <v>2</v>
      </c>
      <c r="D378" s="14" t="s">
        <v>204</v>
      </c>
      <c r="E378" s="14" t="s">
        <v>207</v>
      </c>
      <c r="F378" s="13">
        <v>5</v>
      </c>
      <c r="G378" s="13">
        <v>5</v>
      </c>
      <c r="H378" s="13">
        <v>2011</v>
      </c>
      <c r="I378" s="14">
        <v>2021</v>
      </c>
      <c r="J378" s="14" t="s">
        <v>207</v>
      </c>
      <c r="K378" s="13">
        <v>0</v>
      </c>
      <c r="L378" s="14" t="s">
        <v>207</v>
      </c>
      <c r="M378" s="13">
        <v>0</v>
      </c>
      <c r="N378" s="14" t="s">
        <v>207</v>
      </c>
      <c r="O378" s="15">
        <v>0</v>
      </c>
      <c r="P378">
        <f t="shared" si="5"/>
        <v>5</v>
      </c>
    </row>
    <row r="379" spans="1:16" ht="96" hidden="1">
      <c r="A379" s="20" t="s">
        <v>274</v>
      </c>
      <c r="B379" s="8" t="s">
        <v>169</v>
      </c>
      <c r="C379" s="9">
        <v>4</v>
      </c>
      <c r="D379" s="10" t="s">
        <v>209</v>
      </c>
      <c r="E379" s="10" t="s">
        <v>207</v>
      </c>
      <c r="F379" s="9">
        <v>10</v>
      </c>
      <c r="G379" s="9">
        <v>10</v>
      </c>
      <c r="H379" s="9">
        <v>2014</v>
      </c>
      <c r="I379" s="10">
        <v>2024</v>
      </c>
      <c r="J379" s="10" t="s">
        <v>207</v>
      </c>
      <c r="K379" s="9">
        <v>35</v>
      </c>
      <c r="L379" s="10" t="s">
        <v>207</v>
      </c>
      <c r="M379" s="9">
        <v>35</v>
      </c>
      <c r="N379" s="10" t="s">
        <v>207</v>
      </c>
      <c r="O379" s="11">
        <v>25</v>
      </c>
      <c r="P379">
        <f t="shared" si="5"/>
        <v>105</v>
      </c>
    </row>
    <row r="380" spans="1:16" ht="24" hidden="1">
      <c r="A380" s="20" t="s">
        <v>274</v>
      </c>
      <c r="B380" s="12" t="s">
        <v>169</v>
      </c>
      <c r="C380" s="13">
        <v>6</v>
      </c>
      <c r="D380" s="14" t="s">
        <v>206</v>
      </c>
      <c r="E380" s="14" t="s">
        <v>207</v>
      </c>
      <c r="F380" s="13">
        <v>18</v>
      </c>
      <c r="G380" s="13">
        <v>18</v>
      </c>
      <c r="H380" s="13">
        <v>2018</v>
      </c>
      <c r="I380" s="14">
        <v>2018</v>
      </c>
      <c r="J380" s="14" t="s">
        <v>207</v>
      </c>
      <c r="K380" s="13">
        <v>0</v>
      </c>
      <c r="L380" s="14" t="s">
        <v>207</v>
      </c>
      <c r="M380" s="13">
        <v>0</v>
      </c>
      <c r="N380" s="14" t="s">
        <v>207</v>
      </c>
      <c r="O380" s="15">
        <v>25</v>
      </c>
      <c r="P380">
        <f t="shared" si="5"/>
        <v>43</v>
      </c>
    </row>
    <row r="381" spans="1:16" ht="108" hidden="1">
      <c r="A381" s="20" t="s">
        <v>274</v>
      </c>
      <c r="B381" s="8" t="s">
        <v>169</v>
      </c>
      <c r="C381" s="9">
        <v>1</v>
      </c>
      <c r="D381" s="10" t="s">
        <v>208</v>
      </c>
      <c r="E381" s="10" t="s">
        <v>207</v>
      </c>
      <c r="F381" s="9">
        <v>35</v>
      </c>
      <c r="G381" s="9">
        <v>35</v>
      </c>
      <c r="H381" s="9">
        <v>2011</v>
      </c>
      <c r="I381" s="10">
        <v>2021</v>
      </c>
      <c r="J381" s="10" t="s">
        <v>207</v>
      </c>
      <c r="K381" s="9">
        <v>30</v>
      </c>
      <c r="L381" s="10" t="s">
        <v>207</v>
      </c>
      <c r="M381" s="9">
        <v>30</v>
      </c>
      <c r="N381" s="10" t="s">
        <v>207</v>
      </c>
      <c r="O381" s="11">
        <v>25</v>
      </c>
      <c r="P381">
        <f t="shared" si="5"/>
        <v>120</v>
      </c>
    </row>
    <row r="382" spans="1:16" ht="108" hidden="1">
      <c r="A382" s="20" t="s">
        <v>274</v>
      </c>
      <c r="B382" s="12" t="s">
        <v>169</v>
      </c>
      <c r="C382" s="13">
        <v>3</v>
      </c>
      <c r="D382" s="14" t="s">
        <v>210</v>
      </c>
      <c r="E382" s="14" t="s">
        <v>207</v>
      </c>
      <c r="F382" s="13">
        <v>25</v>
      </c>
      <c r="G382" s="13">
        <v>25</v>
      </c>
      <c r="H382" s="13">
        <v>2017</v>
      </c>
      <c r="I382" s="14">
        <v>2021</v>
      </c>
      <c r="J382" s="14" t="s">
        <v>207</v>
      </c>
      <c r="K382" s="13">
        <v>35</v>
      </c>
      <c r="L382" s="14" t="s">
        <v>207</v>
      </c>
      <c r="M382" s="13">
        <v>35</v>
      </c>
      <c r="N382" s="14" t="s">
        <v>207</v>
      </c>
      <c r="O382" s="15">
        <v>25</v>
      </c>
      <c r="P382">
        <f t="shared" si="5"/>
        <v>120</v>
      </c>
    </row>
    <row r="383" spans="1:16" ht="60" hidden="1">
      <c r="A383" s="20" t="s">
        <v>275</v>
      </c>
      <c r="B383" s="8" t="s">
        <v>170</v>
      </c>
      <c r="C383" s="9">
        <v>2</v>
      </c>
      <c r="D383" s="10" t="s">
        <v>204</v>
      </c>
      <c r="E383" s="10" t="s">
        <v>207</v>
      </c>
      <c r="F383" s="9">
        <v>5</v>
      </c>
      <c r="G383" s="9">
        <v>5</v>
      </c>
      <c r="H383" s="9">
        <v>2014</v>
      </c>
      <c r="I383" s="10">
        <v>2018</v>
      </c>
      <c r="J383" s="10" t="s">
        <v>207</v>
      </c>
      <c r="K383" s="9">
        <v>0</v>
      </c>
      <c r="L383" s="10" t="s">
        <v>207</v>
      </c>
      <c r="M383" s="9">
        <v>0</v>
      </c>
      <c r="N383" s="10" t="s">
        <v>207</v>
      </c>
      <c r="O383" s="11">
        <v>0</v>
      </c>
      <c r="P383">
        <f t="shared" si="5"/>
        <v>5</v>
      </c>
    </row>
    <row r="384" spans="1:16" ht="24" hidden="1">
      <c r="A384" s="20" t="s">
        <v>275</v>
      </c>
      <c r="B384" s="12" t="s">
        <v>170</v>
      </c>
      <c r="C384" s="13">
        <v>6</v>
      </c>
      <c r="D384" s="14" t="s">
        <v>206</v>
      </c>
      <c r="E384" s="14" t="s">
        <v>207</v>
      </c>
      <c r="F384" s="13">
        <v>18</v>
      </c>
      <c r="G384" s="13">
        <v>18</v>
      </c>
      <c r="H384" s="13">
        <v>2017</v>
      </c>
      <c r="I384" s="14">
        <v>2018</v>
      </c>
      <c r="J384" s="14" t="s">
        <v>207</v>
      </c>
      <c r="K384" s="13">
        <v>0</v>
      </c>
      <c r="L384" s="14" t="s">
        <v>207</v>
      </c>
      <c r="M384" s="13">
        <v>0</v>
      </c>
      <c r="N384" s="14" t="s">
        <v>207</v>
      </c>
      <c r="O384" s="15">
        <v>25</v>
      </c>
      <c r="P384">
        <f t="shared" si="5"/>
        <v>43</v>
      </c>
    </row>
    <row r="385" spans="1:16" ht="72" hidden="1">
      <c r="A385" s="20" t="s">
        <v>275</v>
      </c>
      <c r="B385" s="8" t="s">
        <v>170</v>
      </c>
      <c r="C385" s="9">
        <v>5</v>
      </c>
      <c r="D385" s="10" t="s">
        <v>211</v>
      </c>
      <c r="E385" s="10" t="s">
        <v>207</v>
      </c>
      <c r="F385" s="9">
        <v>8</v>
      </c>
      <c r="G385" s="9">
        <v>8</v>
      </c>
      <c r="H385" s="9">
        <v>2017</v>
      </c>
      <c r="I385" s="10">
        <v>2018</v>
      </c>
      <c r="J385" s="10" t="s">
        <v>207</v>
      </c>
      <c r="K385" s="9">
        <v>0</v>
      </c>
      <c r="L385" s="10" t="s">
        <v>207</v>
      </c>
      <c r="M385" s="9">
        <v>0</v>
      </c>
      <c r="N385" s="10" t="s">
        <v>207</v>
      </c>
      <c r="O385" s="11">
        <v>0</v>
      </c>
      <c r="P385">
        <f t="shared" si="5"/>
        <v>8</v>
      </c>
    </row>
    <row r="386" spans="1:16" ht="108" hidden="1">
      <c r="A386" s="20" t="s">
        <v>275</v>
      </c>
      <c r="B386" s="12" t="s">
        <v>170</v>
      </c>
      <c r="C386" s="13">
        <v>3</v>
      </c>
      <c r="D386" s="14" t="s">
        <v>210</v>
      </c>
      <c r="E386" s="14" t="s">
        <v>207</v>
      </c>
      <c r="F386" s="13">
        <v>25</v>
      </c>
      <c r="G386" s="13">
        <v>25</v>
      </c>
      <c r="H386" s="13">
        <v>2016</v>
      </c>
      <c r="I386" s="14">
        <v>2021</v>
      </c>
      <c r="J386" s="14" t="s">
        <v>207</v>
      </c>
      <c r="K386" s="13">
        <v>35</v>
      </c>
      <c r="L386" s="14" t="s">
        <v>207</v>
      </c>
      <c r="M386" s="13">
        <v>35</v>
      </c>
      <c r="N386" s="14" t="s">
        <v>207</v>
      </c>
      <c r="O386" s="15">
        <v>25</v>
      </c>
      <c r="P386">
        <f t="shared" si="5"/>
        <v>120</v>
      </c>
    </row>
    <row r="387" spans="1:16" ht="96" hidden="1">
      <c r="A387" s="20" t="s">
        <v>275</v>
      </c>
      <c r="B387" s="8" t="s">
        <v>170</v>
      </c>
      <c r="C387" s="9">
        <v>4</v>
      </c>
      <c r="D387" s="10" t="s">
        <v>209</v>
      </c>
      <c r="E387" s="10" t="s">
        <v>207</v>
      </c>
      <c r="F387" s="9">
        <v>10</v>
      </c>
      <c r="G387" s="9">
        <v>10</v>
      </c>
      <c r="H387" s="9">
        <v>2017</v>
      </c>
      <c r="I387" s="10">
        <v>2021</v>
      </c>
      <c r="J387" s="10" t="s">
        <v>207</v>
      </c>
      <c r="K387" s="9">
        <v>35</v>
      </c>
      <c r="L387" s="10" t="s">
        <v>207</v>
      </c>
      <c r="M387" s="9">
        <v>35</v>
      </c>
      <c r="N387" s="10" t="s">
        <v>207</v>
      </c>
      <c r="O387" s="11">
        <v>25</v>
      </c>
      <c r="P387">
        <f t="shared" si="5"/>
        <v>105</v>
      </c>
    </row>
    <row r="388" spans="1:16" ht="108" hidden="1">
      <c r="A388" s="20" t="s">
        <v>275</v>
      </c>
      <c r="B388" s="12" t="s">
        <v>170</v>
      </c>
      <c r="C388" s="13">
        <v>1</v>
      </c>
      <c r="D388" s="14" t="s">
        <v>208</v>
      </c>
      <c r="E388" s="14" t="s">
        <v>207</v>
      </c>
      <c r="F388" s="13">
        <v>35</v>
      </c>
      <c r="G388" s="13">
        <v>35</v>
      </c>
      <c r="H388" s="13">
        <v>2011</v>
      </c>
      <c r="I388" s="14">
        <v>2025</v>
      </c>
      <c r="J388" s="14" t="s">
        <v>207</v>
      </c>
      <c r="K388" s="13">
        <v>30</v>
      </c>
      <c r="L388" s="14" t="s">
        <v>207</v>
      </c>
      <c r="M388" s="13">
        <v>30</v>
      </c>
      <c r="N388" s="14" t="s">
        <v>207</v>
      </c>
      <c r="O388" s="15">
        <v>25</v>
      </c>
      <c r="P388">
        <f t="shared" si="5"/>
        <v>120</v>
      </c>
    </row>
    <row r="389" spans="1:16" ht="72" hidden="1">
      <c r="A389" s="20" t="s">
        <v>276</v>
      </c>
      <c r="B389" s="8" t="s">
        <v>171</v>
      </c>
      <c r="C389" s="9">
        <v>5</v>
      </c>
      <c r="D389" s="10" t="s">
        <v>211</v>
      </c>
      <c r="E389" s="10" t="s">
        <v>207</v>
      </c>
      <c r="F389" s="9">
        <v>8</v>
      </c>
      <c r="G389" s="9">
        <v>8</v>
      </c>
      <c r="H389" s="9">
        <v>2018</v>
      </c>
      <c r="I389" s="10">
        <v>2018</v>
      </c>
      <c r="J389" s="10" t="s">
        <v>207</v>
      </c>
      <c r="K389" s="9">
        <v>0</v>
      </c>
      <c r="L389" s="10" t="s">
        <v>207</v>
      </c>
      <c r="M389" s="9">
        <v>0</v>
      </c>
      <c r="N389" s="10" t="s">
        <v>207</v>
      </c>
      <c r="O389" s="11">
        <v>0</v>
      </c>
      <c r="P389">
        <f t="shared" si="5"/>
        <v>8</v>
      </c>
    </row>
    <row r="390" spans="1:16" ht="24" hidden="1">
      <c r="A390" s="20" t="s">
        <v>276</v>
      </c>
      <c r="B390" s="12" t="s">
        <v>171</v>
      </c>
      <c r="C390" s="13">
        <v>6</v>
      </c>
      <c r="D390" s="14" t="s">
        <v>206</v>
      </c>
      <c r="E390" s="14" t="s">
        <v>207</v>
      </c>
      <c r="F390" s="13">
        <v>18</v>
      </c>
      <c r="G390" s="13">
        <v>18</v>
      </c>
      <c r="H390" s="13">
        <v>2018</v>
      </c>
      <c r="I390" s="14">
        <v>2018</v>
      </c>
      <c r="J390" s="14" t="s">
        <v>207</v>
      </c>
      <c r="K390" s="13">
        <v>0</v>
      </c>
      <c r="L390" s="14" t="s">
        <v>207</v>
      </c>
      <c r="M390" s="13">
        <v>0</v>
      </c>
      <c r="N390" s="14" t="s">
        <v>207</v>
      </c>
      <c r="O390" s="15">
        <v>25</v>
      </c>
      <c r="P390">
        <f t="shared" ref="P390:P453" si="6">G390+K390+M390+O390</f>
        <v>43</v>
      </c>
    </row>
    <row r="391" spans="1:16" ht="108" hidden="1">
      <c r="A391" s="20" t="s">
        <v>276</v>
      </c>
      <c r="B391" s="8" t="s">
        <v>171</v>
      </c>
      <c r="C391" s="9">
        <v>1</v>
      </c>
      <c r="D391" s="10" t="s">
        <v>208</v>
      </c>
      <c r="E391" s="10" t="s">
        <v>207</v>
      </c>
      <c r="F391" s="9">
        <v>35</v>
      </c>
      <c r="G391" s="9">
        <v>35</v>
      </c>
      <c r="H391" s="9">
        <v>2016</v>
      </c>
      <c r="I391" s="10">
        <v>2025</v>
      </c>
      <c r="J391" s="10" t="s">
        <v>207</v>
      </c>
      <c r="K391" s="9">
        <v>30</v>
      </c>
      <c r="L391" s="10" t="s">
        <v>207</v>
      </c>
      <c r="M391" s="9">
        <v>30</v>
      </c>
      <c r="N391" s="10" t="s">
        <v>207</v>
      </c>
      <c r="O391" s="11">
        <v>25</v>
      </c>
      <c r="P391">
        <f t="shared" si="6"/>
        <v>120</v>
      </c>
    </row>
    <row r="392" spans="1:16" ht="60" hidden="1">
      <c r="A392" s="20" t="s">
        <v>276</v>
      </c>
      <c r="B392" s="12" t="s">
        <v>171</v>
      </c>
      <c r="C392" s="13">
        <v>2</v>
      </c>
      <c r="D392" s="14" t="s">
        <v>204</v>
      </c>
      <c r="E392" s="14" t="s">
        <v>207</v>
      </c>
      <c r="F392" s="13">
        <v>5</v>
      </c>
      <c r="G392" s="13">
        <v>5</v>
      </c>
      <c r="H392" s="13">
        <v>2018</v>
      </c>
      <c r="I392" s="14">
        <v>2018</v>
      </c>
      <c r="J392" s="14" t="s">
        <v>207</v>
      </c>
      <c r="K392" s="13">
        <v>0</v>
      </c>
      <c r="L392" s="14" t="s">
        <v>207</v>
      </c>
      <c r="M392" s="13">
        <v>0</v>
      </c>
      <c r="N392" s="14" t="s">
        <v>207</v>
      </c>
      <c r="O392" s="15">
        <v>0</v>
      </c>
      <c r="P392">
        <f t="shared" si="6"/>
        <v>5</v>
      </c>
    </row>
    <row r="393" spans="1:16" ht="108" hidden="1">
      <c r="A393" s="20" t="s">
        <v>276</v>
      </c>
      <c r="B393" s="8" t="s">
        <v>171</v>
      </c>
      <c r="C393" s="9">
        <v>3</v>
      </c>
      <c r="D393" s="10" t="s">
        <v>210</v>
      </c>
      <c r="E393" s="10" t="s">
        <v>207</v>
      </c>
      <c r="F393" s="9">
        <v>25</v>
      </c>
      <c r="G393" s="9">
        <v>25</v>
      </c>
      <c r="H393" s="9">
        <v>2016</v>
      </c>
      <c r="I393" s="10">
        <v>2020</v>
      </c>
      <c r="J393" s="10" t="s">
        <v>207</v>
      </c>
      <c r="K393" s="9">
        <v>35</v>
      </c>
      <c r="L393" s="10" t="s">
        <v>207</v>
      </c>
      <c r="M393" s="9">
        <v>35</v>
      </c>
      <c r="N393" s="10" t="s">
        <v>207</v>
      </c>
      <c r="O393" s="11">
        <v>25</v>
      </c>
      <c r="P393">
        <f t="shared" si="6"/>
        <v>120</v>
      </c>
    </row>
    <row r="394" spans="1:16" ht="96" hidden="1">
      <c r="A394" s="20" t="s">
        <v>276</v>
      </c>
      <c r="B394" s="12" t="s">
        <v>171</v>
      </c>
      <c r="C394" s="13">
        <v>4</v>
      </c>
      <c r="D394" s="14" t="s">
        <v>209</v>
      </c>
      <c r="E394" s="14" t="s">
        <v>207</v>
      </c>
      <c r="F394" s="13">
        <v>10</v>
      </c>
      <c r="G394" s="13">
        <v>10</v>
      </c>
      <c r="H394" s="13">
        <v>2013</v>
      </c>
      <c r="I394" s="14">
        <v>2018</v>
      </c>
      <c r="J394" s="14" t="s">
        <v>207</v>
      </c>
      <c r="K394" s="13">
        <v>35</v>
      </c>
      <c r="L394" s="14" t="s">
        <v>207</v>
      </c>
      <c r="M394" s="13">
        <v>35</v>
      </c>
      <c r="N394" s="14" t="s">
        <v>207</v>
      </c>
      <c r="O394" s="15">
        <v>25</v>
      </c>
      <c r="P394">
        <f t="shared" si="6"/>
        <v>105</v>
      </c>
    </row>
    <row r="395" spans="1:16" ht="24" hidden="1">
      <c r="A395" s="20" t="s">
        <v>277</v>
      </c>
      <c r="B395" s="8" t="s">
        <v>172</v>
      </c>
      <c r="C395" s="9">
        <v>6</v>
      </c>
      <c r="D395" s="10" t="s">
        <v>206</v>
      </c>
      <c r="E395" s="10" t="s">
        <v>207</v>
      </c>
      <c r="F395" s="9">
        <v>18</v>
      </c>
      <c r="G395" s="9">
        <v>18</v>
      </c>
      <c r="H395" s="9">
        <v>2018</v>
      </c>
      <c r="I395" s="10">
        <v>2018</v>
      </c>
      <c r="J395" s="10" t="s">
        <v>207</v>
      </c>
      <c r="K395" s="9">
        <v>0</v>
      </c>
      <c r="L395" s="10" t="s">
        <v>207</v>
      </c>
      <c r="M395" s="9">
        <v>0</v>
      </c>
      <c r="N395" s="10" t="s">
        <v>207</v>
      </c>
      <c r="O395" s="11">
        <v>25</v>
      </c>
      <c r="P395">
        <f t="shared" si="6"/>
        <v>43</v>
      </c>
    </row>
    <row r="396" spans="1:16" ht="108" hidden="1">
      <c r="A396" s="20" t="s">
        <v>277</v>
      </c>
      <c r="B396" s="12" t="s">
        <v>172</v>
      </c>
      <c r="C396" s="13">
        <v>1</v>
      </c>
      <c r="D396" s="14" t="s">
        <v>208</v>
      </c>
      <c r="E396" s="14" t="s">
        <v>207</v>
      </c>
      <c r="F396" s="13">
        <v>35</v>
      </c>
      <c r="G396" s="13">
        <v>35</v>
      </c>
      <c r="H396" s="13">
        <v>2018</v>
      </c>
      <c r="I396" s="14">
        <v>2018</v>
      </c>
      <c r="J396" s="14" t="s">
        <v>207</v>
      </c>
      <c r="K396" s="13">
        <v>30</v>
      </c>
      <c r="L396" s="14" t="s">
        <v>207</v>
      </c>
      <c r="M396" s="13">
        <v>30</v>
      </c>
      <c r="N396" s="14" t="s">
        <v>207</v>
      </c>
      <c r="O396" s="15">
        <v>25</v>
      </c>
      <c r="P396">
        <f t="shared" si="6"/>
        <v>120</v>
      </c>
    </row>
    <row r="397" spans="1:16" ht="72" hidden="1">
      <c r="A397" s="20" t="s">
        <v>277</v>
      </c>
      <c r="B397" s="8" t="s">
        <v>172</v>
      </c>
      <c r="C397" s="9">
        <v>5</v>
      </c>
      <c r="D397" s="10" t="s">
        <v>211</v>
      </c>
      <c r="E397" s="10" t="s">
        <v>207</v>
      </c>
      <c r="F397" s="9">
        <v>8</v>
      </c>
      <c r="G397" s="9">
        <v>8</v>
      </c>
      <c r="H397" s="9">
        <v>2018</v>
      </c>
      <c r="I397" s="10">
        <v>2018</v>
      </c>
      <c r="J397" s="10" t="s">
        <v>207</v>
      </c>
      <c r="K397" s="9">
        <v>0</v>
      </c>
      <c r="L397" s="10" t="s">
        <v>207</v>
      </c>
      <c r="M397" s="9">
        <v>0</v>
      </c>
      <c r="N397" s="10" t="s">
        <v>207</v>
      </c>
      <c r="O397" s="11">
        <v>0</v>
      </c>
      <c r="P397">
        <f t="shared" si="6"/>
        <v>8</v>
      </c>
    </row>
    <row r="398" spans="1:16" ht="60" hidden="1">
      <c r="A398" s="20" t="s">
        <v>277</v>
      </c>
      <c r="B398" s="12" t="s">
        <v>172</v>
      </c>
      <c r="C398" s="13">
        <v>2</v>
      </c>
      <c r="D398" s="14" t="s">
        <v>204</v>
      </c>
      <c r="E398" s="14" t="s">
        <v>207</v>
      </c>
      <c r="F398" s="13">
        <v>5</v>
      </c>
      <c r="G398" s="13">
        <v>5</v>
      </c>
      <c r="H398" s="13">
        <v>2018</v>
      </c>
      <c r="I398" s="14">
        <v>2018</v>
      </c>
      <c r="J398" s="14" t="s">
        <v>207</v>
      </c>
      <c r="K398" s="13">
        <v>0</v>
      </c>
      <c r="L398" s="14" t="s">
        <v>207</v>
      </c>
      <c r="M398" s="13">
        <v>0</v>
      </c>
      <c r="N398" s="14" t="s">
        <v>207</v>
      </c>
      <c r="O398" s="15">
        <v>0</v>
      </c>
      <c r="P398">
        <f t="shared" si="6"/>
        <v>5</v>
      </c>
    </row>
    <row r="399" spans="1:16" ht="96" hidden="1">
      <c r="A399" s="20" t="s">
        <v>277</v>
      </c>
      <c r="B399" s="8" t="s">
        <v>172</v>
      </c>
      <c r="C399" s="9">
        <v>4</v>
      </c>
      <c r="D399" s="10" t="s">
        <v>209</v>
      </c>
      <c r="E399" s="10" t="s">
        <v>207</v>
      </c>
      <c r="F399" s="9">
        <v>10</v>
      </c>
      <c r="G399" s="9">
        <v>10</v>
      </c>
      <c r="H399" s="9">
        <v>2017</v>
      </c>
      <c r="I399" s="10">
        <v>2021</v>
      </c>
      <c r="J399" s="10" t="s">
        <v>207</v>
      </c>
      <c r="K399" s="9">
        <v>35</v>
      </c>
      <c r="L399" s="10" t="s">
        <v>207</v>
      </c>
      <c r="M399" s="9">
        <v>35</v>
      </c>
      <c r="N399" s="10" t="s">
        <v>207</v>
      </c>
      <c r="O399" s="11">
        <v>25</v>
      </c>
      <c r="P399">
        <f t="shared" si="6"/>
        <v>105</v>
      </c>
    </row>
    <row r="400" spans="1:16" ht="108" hidden="1">
      <c r="A400" s="20" t="s">
        <v>277</v>
      </c>
      <c r="B400" s="12" t="s">
        <v>172</v>
      </c>
      <c r="C400" s="13">
        <v>3</v>
      </c>
      <c r="D400" s="14" t="s">
        <v>210</v>
      </c>
      <c r="E400" s="14" t="s">
        <v>207</v>
      </c>
      <c r="F400" s="13">
        <v>25</v>
      </c>
      <c r="G400" s="13">
        <v>25</v>
      </c>
      <c r="H400" s="13">
        <v>2018</v>
      </c>
      <c r="I400" s="14">
        <v>2022</v>
      </c>
      <c r="J400" s="14" t="s">
        <v>207</v>
      </c>
      <c r="K400" s="13">
        <v>35</v>
      </c>
      <c r="L400" s="14" t="s">
        <v>207</v>
      </c>
      <c r="M400" s="13">
        <v>35</v>
      </c>
      <c r="N400" s="14" t="s">
        <v>207</v>
      </c>
      <c r="O400" s="15">
        <v>25</v>
      </c>
      <c r="P400">
        <f t="shared" si="6"/>
        <v>120</v>
      </c>
    </row>
    <row r="401" spans="1:16" ht="108" hidden="1">
      <c r="A401" s="20" t="s">
        <v>278</v>
      </c>
      <c r="B401" s="8" t="s">
        <v>173</v>
      </c>
      <c r="C401" s="9">
        <v>1</v>
      </c>
      <c r="D401" s="10" t="s">
        <v>208</v>
      </c>
      <c r="E401" s="10" t="s">
        <v>207</v>
      </c>
      <c r="F401" s="9">
        <v>35</v>
      </c>
      <c r="G401" s="9">
        <v>35</v>
      </c>
      <c r="H401" s="9">
        <v>2010</v>
      </c>
      <c r="I401" s="10">
        <v>2020</v>
      </c>
      <c r="J401" s="10" t="s">
        <v>207</v>
      </c>
      <c r="K401" s="9">
        <v>30</v>
      </c>
      <c r="L401" s="10" t="s">
        <v>207</v>
      </c>
      <c r="M401" s="9">
        <v>30</v>
      </c>
      <c r="N401" s="10" t="s">
        <v>207</v>
      </c>
      <c r="O401" s="11">
        <v>25</v>
      </c>
      <c r="P401">
        <f t="shared" si="6"/>
        <v>120</v>
      </c>
    </row>
    <row r="402" spans="1:16" ht="108" hidden="1">
      <c r="A402" s="20" t="s">
        <v>278</v>
      </c>
      <c r="B402" s="12" t="s">
        <v>173</v>
      </c>
      <c r="C402" s="13">
        <v>3</v>
      </c>
      <c r="D402" s="14" t="s">
        <v>210</v>
      </c>
      <c r="E402" s="14" t="s">
        <v>207</v>
      </c>
      <c r="F402" s="13">
        <v>25</v>
      </c>
      <c r="G402" s="13">
        <v>25</v>
      </c>
      <c r="H402" s="13">
        <v>2016</v>
      </c>
      <c r="I402" s="14">
        <v>2020</v>
      </c>
      <c r="J402" s="14" t="s">
        <v>207</v>
      </c>
      <c r="K402" s="13">
        <v>35</v>
      </c>
      <c r="L402" s="14" t="s">
        <v>207</v>
      </c>
      <c r="M402" s="13">
        <v>35</v>
      </c>
      <c r="N402" s="14" t="s">
        <v>207</v>
      </c>
      <c r="O402" s="15">
        <v>25</v>
      </c>
      <c r="P402">
        <f t="shared" si="6"/>
        <v>120</v>
      </c>
    </row>
    <row r="403" spans="1:16" ht="72" hidden="1">
      <c r="A403" s="20" t="s">
        <v>278</v>
      </c>
      <c r="B403" s="8" t="s">
        <v>173</v>
      </c>
      <c r="C403" s="9">
        <v>5</v>
      </c>
      <c r="D403" s="10" t="s">
        <v>211</v>
      </c>
      <c r="E403" s="10" t="s">
        <v>207</v>
      </c>
      <c r="F403" s="9">
        <v>8</v>
      </c>
      <c r="G403" s="9">
        <v>8</v>
      </c>
      <c r="H403" s="9">
        <v>2018</v>
      </c>
      <c r="I403" s="10">
        <v>2018</v>
      </c>
      <c r="J403" s="10" t="s">
        <v>207</v>
      </c>
      <c r="K403" s="9">
        <v>0</v>
      </c>
      <c r="L403" s="10" t="s">
        <v>207</v>
      </c>
      <c r="M403" s="9">
        <v>0</v>
      </c>
      <c r="N403" s="10" t="s">
        <v>207</v>
      </c>
      <c r="O403" s="11">
        <v>0</v>
      </c>
      <c r="P403">
        <f t="shared" si="6"/>
        <v>8</v>
      </c>
    </row>
    <row r="404" spans="1:16" ht="60" hidden="1">
      <c r="A404" s="20" t="s">
        <v>278</v>
      </c>
      <c r="B404" s="12" t="s">
        <v>173</v>
      </c>
      <c r="C404" s="13">
        <v>2</v>
      </c>
      <c r="D404" s="14" t="s">
        <v>204</v>
      </c>
      <c r="E404" s="14" t="s">
        <v>207</v>
      </c>
      <c r="F404" s="13">
        <v>5</v>
      </c>
      <c r="G404" s="13">
        <v>5</v>
      </c>
      <c r="H404" s="13">
        <v>2018</v>
      </c>
      <c r="I404" s="14">
        <v>2018</v>
      </c>
      <c r="J404" s="14" t="s">
        <v>207</v>
      </c>
      <c r="K404" s="13">
        <v>0</v>
      </c>
      <c r="L404" s="14" t="s">
        <v>207</v>
      </c>
      <c r="M404" s="13">
        <v>0</v>
      </c>
      <c r="N404" s="14" t="s">
        <v>207</v>
      </c>
      <c r="O404" s="15">
        <v>0</v>
      </c>
      <c r="P404">
        <f t="shared" si="6"/>
        <v>5</v>
      </c>
    </row>
    <row r="405" spans="1:16" ht="96" hidden="1">
      <c r="A405" s="20" t="s">
        <v>278</v>
      </c>
      <c r="B405" s="8" t="s">
        <v>173</v>
      </c>
      <c r="C405" s="9">
        <v>4</v>
      </c>
      <c r="D405" s="10" t="s">
        <v>209</v>
      </c>
      <c r="E405" s="10" t="s">
        <v>207</v>
      </c>
      <c r="F405" s="9">
        <v>10</v>
      </c>
      <c r="G405" s="9">
        <v>10</v>
      </c>
      <c r="H405" s="9">
        <v>2014</v>
      </c>
      <c r="I405" s="10">
        <v>2019</v>
      </c>
      <c r="J405" s="10" t="s">
        <v>207</v>
      </c>
      <c r="K405" s="9">
        <v>35</v>
      </c>
      <c r="L405" s="10" t="s">
        <v>207</v>
      </c>
      <c r="M405" s="9">
        <v>35</v>
      </c>
      <c r="N405" s="10" t="s">
        <v>207</v>
      </c>
      <c r="O405" s="11">
        <v>25</v>
      </c>
      <c r="P405">
        <f t="shared" si="6"/>
        <v>105</v>
      </c>
    </row>
    <row r="406" spans="1:16" ht="24" hidden="1">
      <c r="A406" s="20" t="s">
        <v>278</v>
      </c>
      <c r="B406" s="12" t="s">
        <v>173</v>
      </c>
      <c r="C406" s="13">
        <v>6</v>
      </c>
      <c r="D406" s="14" t="s">
        <v>206</v>
      </c>
      <c r="E406" s="14" t="s">
        <v>207</v>
      </c>
      <c r="F406" s="13">
        <v>18</v>
      </c>
      <c r="G406" s="13">
        <v>18</v>
      </c>
      <c r="H406" s="13">
        <v>2018</v>
      </c>
      <c r="I406" s="14">
        <v>2018</v>
      </c>
      <c r="J406" s="14" t="s">
        <v>205</v>
      </c>
      <c r="K406" s="13">
        <v>0</v>
      </c>
      <c r="L406" s="14" t="s">
        <v>207</v>
      </c>
      <c r="M406" s="13">
        <v>0</v>
      </c>
      <c r="N406" s="14" t="s">
        <v>207</v>
      </c>
      <c r="O406" s="15">
        <v>25</v>
      </c>
      <c r="P406">
        <f t="shared" si="6"/>
        <v>43</v>
      </c>
    </row>
    <row r="407" spans="1:16" ht="108" hidden="1">
      <c r="A407" s="20" t="s">
        <v>279</v>
      </c>
      <c r="B407" s="8" t="s">
        <v>174</v>
      </c>
      <c r="C407" s="9">
        <v>1</v>
      </c>
      <c r="D407" s="10" t="s">
        <v>208</v>
      </c>
      <c r="E407" s="10" t="s">
        <v>207</v>
      </c>
      <c r="F407" s="9">
        <v>35</v>
      </c>
      <c r="G407" s="9">
        <v>35</v>
      </c>
      <c r="H407" s="9">
        <v>2011</v>
      </c>
      <c r="I407" s="10">
        <v>2020</v>
      </c>
      <c r="J407" s="10" t="s">
        <v>207</v>
      </c>
      <c r="K407" s="9">
        <v>30</v>
      </c>
      <c r="L407" s="10" t="s">
        <v>207</v>
      </c>
      <c r="M407" s="9">
        <v>30</v>
      </c>
      <c r="N407" s="10" t="s">
        <v>207</v>
      </c>
      <c r="O407" s="11">
        <v>25</v>
      </c>
      <c r="P407">
        <f t="shared" si="6"/>
        <v>120</v>
      </c>
    </row>
    <row r="408" spans="1:16" ht="24" hidden="1">
      <c r="A408" s="20" t="s">
        <v>279</v>
      </c>
      <c r="B408" s="12" t="s">
        <v>174</v>
      </c>
      <c r="C408" s="13">
        <v>6</v>
      </c>
      <c r="D408" s="14" t="s">
        <v>206</v>
      </c>
      <c r="E408" s="14" t="s">
        <v>207</v>
      </c>
      <c r="F408" s="13">
        <v>18</v>
      </c>
      <c r="G408" s="13">
        <v>18</v>
      </c>
      <c r="H408" s="13">
        <v>2018</v>
      </c>
      <c r="I408" s="14">
        <v>2018</v>
      </c>
      <c r="J408" s="14" t="s">
        <v>207</v>
      </c>
      <c r="K408" s="13">
        <v>0</v>
      </c>
      <c r="L408" s="14" t="s">
        <v>207</v>
      </c>
      <c r="M408" s="13">
        <v>0</v>
      </c>
      <c r="N408" s="14" t="s">
        <v>207</v>
      </c>
      <c r="O408" s="15">
        <v>25</v>
      </c>
      <c r="P408">
        <f t="shared" si="6"/>
        <v>43</v>
      </c>
    </row>
    <row r="409" spans="1:16" ht="72" hidden="1">
      <c r="A409" s="20" t="s">
        <v>279</v>
      </c>
      <c r="B409" s="8" t="s">
        <v>174</v>
      </c>
      <c r="C409" s="9">
        <v>5</v>
      </c>
      <c r="D409" s="10" t="s">
        <v>211</v>
      </c>
      <c r="E409" s="10" t="s">
        <v>207</v>
      </c>
      <c r="F409" s="9">
        <v>8</v>
      </c>
      <c r="G409" s="9">
        <v>8</v>
      </c>
      <c r="H409" s="9">
        <v>2018</v>
      </c>
      <c r="I409" s="10">
        <v>2020</v>
      </c>
      <c r="J409" s="10" t="s">
        <v>207</v>
      </c>
      <c r="K409" s="9">
        <v>0</v>
      </c>
      <c r="L409" s="10" t="s">
        <v>207</v>
      </c>
      <c r="M409" s="9">
        <v>0</v>
      </c>
      <c r="N409" s="10" t="s">
        <v>207</v>
      </c>
      <c r="O409" s="11">
        <v>0</v>
      </c>
      <c r="P409">
        <f t="shared" si="6"/>
        <v>8</v>
      </c>
    </row>
    <row r="410" spans="1:16" ht="96" hidden="1">
      <c r="A410" s="20" t="s">
        <v>279</v>
      </c>
      <c r="B410" s="12" t="s">
        <v>174</v>
      </c>
      <c r="C410" s="13">
        <v>4</v>
      </c>
      <c r="D410" s="14" t="s">
        <v>209</v>
      </c>
      <c r="E410" s="14" t="s">
        <v>207</v>
      </c>
      <c r="F410" s="13">
        <v>10</v>
      </c>
      <c r="G410" s="13">
        <v>10</v>
      </c>
      <c r="H410" s="13">
        <v>2018</v>
      </c>
      <c r="I410" s="14">
        <v>2023</v>
      </c>
      <c r="J410" s="14" t="s">
        <v>207</v>
      </c>
      <c r="K410" s="13">
        <v>35</v>
      </c>
      <c r="L410" s="14" t="s">
        <v>207</v>
      </c>
      <c r="M410" s="13">
        <v>35</v>
      </c>
      <c r="N410" s="14" t="s">
        <v>207</v>
      </c>
      <c r="O410" s="15">
        <v>25</v>
      </c>
      <c r="P410">
        <f t="shared" si="6"/>
        <v>105</v>
      </c>
    </row>
    <row r="411" spans="1:16" ht="108" hidden="1">
      <c r="A411" s="20" t="s">
        <v>279</v>
      </c>
      <c r="B411" s="8" t="s">
        <v>174</v>
      </c>
      <c r="C411" s="9">
        <v>3</v>
      </c>
      <c r="D411" s="10" t="s">
        <v>210</v>
      </c>
      <c r="E411" s="10" t="s">
        <v>207</v>
      </c>
      <c r="F411" s="9">
        <v>25</v>
      </c>
      <c r="G411" s="9">
        <v>25</v>
      </c>
      <c r="H411" s="9">
        <v>2016</v>
      </c>
      <c r="I411" s="10">
        <v>2020</v>
      </c>
      <c r="J411" s="10" t="s">
        <v>207</v>
      </c>
      <c r="K411" s="9">
        <v>35</v>
      </c>
      <c r="L411" s="10" t="s">
        <v>207</v>
      </c>
      <c r="M411" s="9">
        <v>35</v>
      </c>
      <c r="N411" s="10" t="s">
        <v>207</v>
      </c>
      <c r="O411" s="11">
        <v>25</v>
      </c>
      <c r="P411">
        <f t="shared" si="6"/>
        <v>120</v>
      </c>
    </row>
    <row r="412" spans="1:16" ht="60" hidden="1">
      <c r="A412" s="20" t="s">
        <v>279</v>
      </c>
      <c r="B412" s="12" t="s">
        <v>174</v>
      </c>
      <c r="C412" s="13">
        <v>2</v>
      </c>
      <c r="D412" s="14" t="s">
        <v>204</v>
      </c>
      <c r="E412" s="14" t="s">
        <v>207</v>
      </c>
      <c r="F412" s="13">
        <v>5</v>
      </c>
      <c r="G412" s="13">
        <v>5</v>
      </c>
      <c r="H412" s="13">
        <v>2011</v>
      </c>
      <c r="I412" s="14">
        <v>2020</v>
      </c>
      <c r="J412" s="14" t="s">
        <v>207</v>
      </c>
      <c r="K412" s="13">
        <v>0</v>
      </c>
      <c r="L412" s="14" t="s">
        <v>207</v>
      </c>
      <c r="M412" s="13">
        <v>0</v>
      </c>
      <c r="N412" s="14" t="s">
        <v>207</v>
      </c>
      <c r="O412" s="15">
        <v>0</v>
      </c>
      <c r="P412">
        <f t="shared" si="6"/>
        <v>5</v>
      </c>
    </row>
    <row r="413" spans="1:16" ht="72" hidden="1">
      <c r="A413" s="20" t="s">
        <v>280</v>
      </c>
      <c r="B413" s="8" t="s">
        <v>175</v>
      </c>
      <c r="C413" s="9">
        <v>5</v>
      </c>
      <c r="D413" s="10" t="s">
        <v>211</v>
      </c>
      <c r="E413" s="10" t="s">
        <v>207</v>
      </c>
      <c r="F413" s="9">
        <v>8</v>
      </c>
      <c r="G413" s="9">
        <v>8</v>
      </c>
      <c r="H413" s="9">
        <v>2018</v>
      </c>
      <c r="I413" s="10">
        <v>2018</v>
      </c>
      <c r="J413" s="10" t="s">
        <v>207</v>
      </c>
      <c r="K413" s="9">
        <v>0</v>
      </c>
      <c r="L413" s="10" t="s">
        <v>207</v>
      </c>
      <c r="M413" s="9">
        <v>0</v>
      </c>
      <c r="N413" s="10" t="s">
        <v>207</v>
      </c>
      <c r="O413" s="11">
        <v>0</v>
      </c>
      <c r="P413">
        <f t="shared" si="6"/>
        <v>8</v>
      </c>
    </row>
    <row r="414" spans="1:16" ht="60" hidden="1">
      <c r="A414" s="20" t="s">
        <v>280</v>
      </c>
      <c r="B414" s="12" t="s">
        <v>175</v>
      </c>
      <c r="C414" s="13">
        <v>2</v>
      </c>
      <c r="D414" s="14" t="s">
        <v>204</v>
      </c>
      <c r="E414" s="14" t="s">
        <v>207</v>
      </c>
      <c r="F414" s="13">
        <v>5</v>
      </c>
      <c r="G414" s="13">
        <v>5</v>
      </c>
      <c r="H414" s="13">
        <v>2018</v>
      </c>
      <c r="I414" s="14">
        <v>2018</v>
      </c>
      <c r="J414" s="14" t="s">
        <v>207</v>
      </c>
      <c r="K414" s="13">
        <v>0</v>
      </c>
      <c r="L414" s="14" t="s">
        <v>207</v>
      </c>
      <c r="M414" s="13">
        <v>0</v>
      </c>
      <c r="N414" s="14" t="s">
        <v>207</v>
      </c>
      <c r="O414" s="15">
        <v>0</v>
      </c>
      <c r="P414">
        <f t="shared" si="6"/>
        <v>5</v>
      </c>
    </row>
    <row r="415" spans="1:16" ht="96" hidden="1">
      <c r="A415" s="20" t="s">
        <v>280</v>
      </c>
      <c r="B415" s="8" t="s">
        <v>175</v>
      </c>
      <c r="C415" s="9">
        <v>4</v>
      </c>
      <c r="D415" s="10" t="s">
        <v>209</v>
      </c>
      <c r="E415" s="10" t="s">
        <v>207</v>
      </c>
      <c r="F415" s="9">
        <v>10</v>
      </c>
      <c r="G415" s="9">
        <v>10</v>
      </c>
      <c r="H415" s="9">
        <v>2015</v>
      </c>
      <c r="I415" s="10">
        <v>2020</v>
      </c>
      <c r="J415" s="10" t="s">
        <v>207</v>
      </c>
      <c r="K415" s="9">
        <v>35</v>
      </c>
      <c r="L415" s="10" t="s">
        <v>207</v>
      </c>
      <c r="M415" s="9">
        <v>35</v>
      </c>
      <c r="N415" s="10" t="s">
        <v>207</v>
      </c>
      <c r="O415" s="11">
        <v>25</v>
      </c>
      <c r="P415">
        <f t="shared" si="6"/>
        <v>105</v>
      </c>
    </row>
    <row r="416" spans="1:16" ht="24" hidden="1">
      <c r="A416" s="20" t="s">
        <v>280</v>
      </c>
      <c r="B416" s="12" t="s">
        <v>175</v>
      </c>
      <c r="C416" s="13">
        <v>6</v>
      </c>
      <c r="D416" s="14" t="s">
        <v>206</v>
      </c>
      <c r="E416" s="14" t="s">
        <v>207</v>
      </c>
      <c r="F416" s="13">
        <v>18</v>
      </c>
      <c r="G416" s="13">
        <v>18</v>
      </c>
      <c r="H416" s="13">
        <v>2018</v>
      </c>
      <c r="I416" s="14">
        <v>2018</v>
      </c>
      <c r="J416" s="14" t="s">
        <v>207</v>
      </c>
      <c r="K416" s="13">
        <v>0</v>
      </c>
      <c r="L416" s="14" t="s">
        <v>207</v>
      </c>
      <c r="M416" s="13">
        <v>0</v>
      </c>
      <c r="N416" s="14" t="s">
        <v>207</v>
      </c>
      <c r="O416" s="15">
        <v>25</v>
      </c>
      <c r="P416">
        <f t="shared" si="6"/>
        <v>43</v>
      </c>
    </row>
    <row r="417" spans="1:16" ht="108" hidden="1">
      <c r="A417" s="20" t="s">
        <v>280</v>
      </c>
      <c r="B417" s="8" t="s">
        <v>175</v>
      </c>
      <c r="C417" s="9">
        <v>3</v>
      </c>
      <c r="D417" s="10" t="s">
        <v>210</v>
      </c>
      <c r="E417" s="10" t="s">
        <v>207</v>
      </c>
      <c r="F417" s="9">
        <v>25</v>
      </c>
      <c r="G417" s="9">
        <v>25</v>
      </c>
      <c r="H417" s="9">
        <v>2009</v>
      </c>
      <c r="I417" s="10">
        <v>2018</v>
      </c>
      <c r="J417" s="10" t="s">
        <v>207</v>
      </c>
      <c r="K417" s="9">
        <v>35</v>
      </c>
      <c r="L417" s="10" t="s">
        <v>207</v>
      </c>
      <c r="M417" s="9">
        <v>35</v>
      </c>
      <c r="N417" s="10" t="s">
        <v>207</v>
      </c>
      <c r="O417" s="11">
        <v>25</v>
      </c>
      <c r="P417">
        <f t="shared" si="6"/>
        <v>120</v>
      </c>
    </row>
    <row r="418" spans="1:16" ht="108" hidden="1">
      <c r="A418" s="20" t="s">
        <v>280</v>
      </c>
      <c r="B418" s="12" t="s">
        <v>175</v>
      </c>
      <c r="C418" s="13">
        <v>1</v>
      </c>
      <c r="D418" s="14" t="s">
        <v>208</v>
      </c>
      <c r="E418" s="14" t="s">
        <v>207</v>
      </c>
      <c r="F418" s="13">
        <v>35</v>
      </c>
      <c r="G418" s="13">
        <v>35</v>
      </c>
      <c r="H418" s="13">
        <v>2009</v>
      </c>
      <c r="I418" s="14">
        <v>2018</v>
      </c>
      <c r="J418" s="14" t="s">
        <v>207</v>
      </c>
      <c r="K418" s="13">
        <v>30</v>
      </c>
      <c r="L418" s="14" t="s">
        <v>207</v>
      </c>
      <c r="M418" s="13">
        <v>30</v>
      </c>
      <c r="N418" s="14" t="s">
        <v>207</v>
      </c>
      <c r="O418" s="15">
        <v>25</v>
      </c>
      <c r="P418">
        <f t="shared" si="6"/>
        <v>120</v>
      </c>
    </row>
    <row r="419" spans="1:16" ht="108" hidden="1">
      <c r="A419" s="20" t="s">
        <v>281</v>
      </c>
      <c r="B419" s="8" t="s">
        <v>176</v>
      </c>
      <c r="C419" s="9">
        <v>1</v>
      </c>
      <c r="D419" s="10" t="s">
        <v>208</v>
      </c>
      <c r="E419" s="10" t="s">
        <v>207</v>
      </c>
      <c r="F419" s="9">
        <v>35</v>
      </c>
      <c r="G419" s="9">
        <v>35</v>
      </c>
      <c r="H419" s="9">
        <v>2019</v>
      </c>
      <c r="I419" s="10">
        <v>2021</v>
      </c>
      <c r="J419" s="10" t="s">
        <v>207</v>
      </c>
      <c r="K419" s="9">
        <v>30</v>
      </c>
      <c r="L419" s="10" t="s">
        <v>207</v>
      </c>
      <c r="M419" s="9">
        <v>30</v>
      </c>
      <c r="N419" s="10" t="s">
        <v>207</v>
      </c>
      <c r="O419" s="11">
        <v>25</v>
      </c>
      <c r="P419">
        <f t="shared" si="6"/>
        <v>120</v>
      </c>
    </row>
    <row r="420" spans="1:16" ht="108" hidden="1">
      <c r="A420" s="20" t="s">
        <v>281</v>
      </c>
      <c r="B420" s="12" t="s">
        <v>176</v>
      </c>
      <c r="C420" s="13">
        <v>3</v>
      </c>
      <c r="D420" s="14" t="s">
        <v>210</v>
      </c>
      <c r="E420" s="14" t="s">
        <v>207</v>
      </c>
      <c r="F420" s="13">
        <v>25</v>
      </c>
      <c r="G420" s="13">
        <v>25</v>
      </c>
      <c r="H420" s="13">
        <v>2019</v>
      </c>
      <c r="I420" s="14">
        <v>2021</v>
      </c>
      <c r="J420" s="14" t="s">
        <v>207</v>
      </c>
      <c r="K420" s="13">
        <v>35</v>
      </c>
      <c r="L420" s="14" t="s">
        <v>207</v>
      </c>
      <c r="M420" s="13">
        <v>35</v>
      </c>
      <c r="N420" s="14" t="s">
        <v>207</v>
      </c>
      <c r="O420" s="15">
        <v>25</v>
      </c>
      <c r="P420">
        <f t="shared" si="6"/>
        <v>120</v>
      </c>
    </row>
    <row r="421" spans="1:16" ht="72" hidden="1">
      <c r="A421" s="20" t="s">
        <v>281</v>
      </c>
      <c r="B421" s="8" t="s">
        <v>176</v>
      </c>
      <c r="C421" s="9">
        <v>5</v>
      </c>
      <c r="D421" s="10" t="s">
        <v>211</v>
      </c>
      <c r="E421" s="10" t="s">
        <v>207</v>
      </c>
      <c r="F421" s="9">
        <v>8</v>
      </c>
      <c r="G421" s="9">
        <v>8</v>
      </c>
      <c r="H421" s="9">
        <v>2019</v>
      </c>
      <c r="I421" s="10">
        <v>2020</v>
      </c>
      <c r="J421" s="10" t="s">
        <v>207</v>
      </c>
      <c r="K421" s="9">
        <v>0</v>
      </c>
      <c r="L421" s="10" t="s">
        <v>207</v>
      </c>
      <c r="M421" s="9">
        <v>0</v>
      </c>
      <c r="N421" s="10" t="s">
        <v>207</v>
      </c>
      <c r="O421" s="11">
        <v>0</v>
      </c>
      <c r="P421">
        <f t="shared" si="6"/>
        <v>8</v>
      </c>
    </row>
    <row r="422" spans="1:16" ht="24" hidden="1">
      <c r="A422" s="20" t="s">
        <v>281</v>
      </c>
      <c r="B422" s="12" t="s">
        <v>176</v>
      </c>
      <c r="C422" s="13">
        <v>6</v>
      </c>
      <c r="D422" s="14" t="s">
        <v>206</v>
      </c>
      <c r="E422" s="14" t="s">
        <v>207</v>
      </c>
      <c r="F422" s="13">
        <v>18</v>
      </c>
      <c r="G422" s="13">
        <v>18</v>
      </c>
      <c r="H422" s="13">
        <v>2019</v>
      </c>
      <c r="I422" s="14">
        <v>2019</v>
      </c>
      <c r="J422" s="14" t="s">
        <v>207</v>
      </c>
      <c r="K422" s="13">
        <v>0</v>
      </c>
      <c r="L422" s="14" t="s">
        <v>207</v>
      </c>
      <c r="M422" s="13">
        <v>0</v>
      </c>
      <c r="N422" s="14" t="s">
        <v>207</v>
      </c>
      <c r="O422" s="15">
        <v>25</v>
      </c>
      <c r="P422">
        <f t="shared" si="6"/>
        <v>43</v>
      </c>
    </row>
    <row r="423" spans="1:16" ht="60" hidden="1">
      <c r="A423" s="20" t="s">
        <v>281</v>
      </c>
      <c r="B423" s="8" t="s">
        <v>176</v>
      </c>
      <c r="C423" s="9">
        <v>2</v>
      </c>
      <c r="D423" s="10" t="s">
        <v>204</v>
      </c>
      <c r="E423" s="10" t="s">
        <v>205</v>
      </c>
      <c r="F423" s="9">
        <v>5</v>
      </c>
      <c r="G423" s="9">
        <v>0</v>
      </c>
      <c r="H423" s="9" t="s">
        <v>147</v>
      </c>
      <c r="I423" s="10" t="s">
        <v>147</v>
      </c>
      <c r="J423" s="10" t="s">
        <v>205</v>
      </c>
      <c r="K423" s="9">
        <v>0</v>
      </c>
      <c r="L423" s="10" t="s">
        <v>205</v>
      </c>
      <c r="M423" s="9">
        <v>0</v>
      </c>
      <c r="N423" s="10" t="s">
        <v>205</v>
      </c>
      <c r="O423" s="11">
        <v>0</v>
      </c>
      <c r="P423">
        <f t="shared" si="6"/>
        <v>0</v>
      </c>
    </row>
    <row r="424" spans="1:16" ht="96" hidden="1">
      <c r="A424" s="20" t="s">
        <v>281</v>
      </c>
      <c r="B424" s="12" t="s">
        <v>176</v>
      </c>
      <c r="C424" s="13">
        <v>4</v>
      </c>
      <c r="D424" s="14" t="s">
        <v>209</v>
      </c>
      <c r="E424" s="14" t="s">
        <v>207</v>
      </c>
      <c r="F424" s="13">
        <v>10</v>
      </c>
      <c r="G424" s="13">
        <v>10</v>
      </c>
      <c r="H424" s="13">
        <v>2019</v>
      </c>
      <c r="I424" s="14">
        <v>2022</v>
      </c>
      <c r="J424" s="14" t="s">
        <v>207</v>
      </c>
      <c r="K424" s="13">
        <v>35</v>
      </c>
      <c r="L424" s="14" t="s">
        <v>207</v>
      </c>
      <c r="M424" s="13">
        <v>35</v>
      </c>
      <c r="N424" s="14" t="s">
        <v>207</v>
      </c>
      <c r="O424" s="15">
        <v>25</v>
      </c>
      <c r="P424">
        <f t="shared" si="6"/>
        <v>105</v>
      </c>
    </row>
    <row r="425" spans="1:16" ht="72" hidden="1">
      <c r="A425" s="20" t="s">
        <v>282</v>
      </c>
      <c r="B425" s="8" t="s">
        <v>177</v>
      </c>
      <c r="C425" s="9">
        <v>5</v>
      </c>
      <c r="D425" s="10" t="s">
        <v>211</v>
      </c>
      <c r="E425" s="10" t="s">
        <v>207</v>
      </c>
      <c r="F425" s="9">
        <v>8</v>
      </c>
      <c r="G425" s="9">
        <v>8</v>
      </c>
      <c r="H425" s="9">
        <v>2018</v>
      </c>
      <c r="I425" s="10">
        <v>2018</v>
      </c>
      <c r="J425" s="10" t="s">
        <v>207</v>
      </c>
      <c r="K425" s="9">
        <v>0</v>
      </c>
      <c r="L425" s="10" t="s">
        <v>205</v>
      </c>
      <c r="M425" s="9">
        <v>0</v>
      </c>
      <c r="N425" s="10" t="s">
        <v>207</v>
      </c>
      <c r="O425" s="11">
        <v>0</v>
      </c>
      <c r="P425">
        <f t="shared" si="6"/>
        <v>8</v>
      </c>
    </row>
    <row r="426" spans="1:16" ht="24" hidden="1">
      <c r="A426" s="20" t="s">
        <v>282</v>
      </c>
      <c r="B426" s="12" t="s">
        <v>177</v>
      </c>
      <c r="C426" s="13">
        <v>6</v>
      </c>
      <c r="D426" s="14" t="s">
        <v>206</v>
      </c>
      <c r="E426" s="14" t="s">
        <v>207</v>
      </c>
      <c r="F426" s="13">
        <v>18</v>
      </c>
      <c r="G426" s="13">
        <v>18</v>
      </c>
      <c r="H426" s="13">
        <v>2018</v>
      </c>
      <c r="I426" s="14">
        <v>2018</v>
      </c>
      <c r="J426" s="14" t="s">
        <v>205</v>
      </c>
      <c r="K426" s="13">
        <v>0</v>
      </c>
      <c r="L426" s="14" t="s">
        <v>207</v>
      </c>
      <c r="M426" s="13">
        <v>0</v>
      </c>
      <c r="N426" s="14" t="s">
        <v>207</v>
      </c>
      <c r="O426" s="15">
        <v>25</v>
      </c>
      <c r="P426">
        <f t="shared" si="6"/>
        <v>43</v>
      </c>
    </row>
    <row r="427" spans="1:16" ht="108" hidden="1">
      <c r="A427" s="20" t="s">
        <v>282</v>
      </c>
      <c r="B427" s="8" t="s">
        <v>177</v>
      </c>
      <c r="C427" s="9">
        <v>1</v>
      </c>
      <c r="D427" s="10" t="s">
        <v>208</v>
      </c>
      <c r="E427" s="10" t="s">
        <v>207</v>
      </c>
      <c r="F427" s="9">
        <v>35</v>
      </c>
      <c r="G427" s="9">
        <v>35</v>
      </c>
      <c r="H427" s="9">
        <v>2016</v>
      </c>
      <c r="I427" s="10">
        <v>2030</v>
      </c>
      <c r="J427" s="10" t="s">
        <v>207</v>
      </c>
      <c r="K427" s="9">
        <v>30</v>
      </c>
      <c r="L427" s="10" t="s">
        <v>205</v>
      </c>
      <c r="M427" s="9">
        <v>0</v>
      </c>
      <c r="N427" s="10" t="s">
        <v>207</v>
      </c>
      <c r="O427" s="11">
        <v>25</v>
      </c>
      <c r="P427">
        <f t="shared" si="6"/>
        <v>90</v>
      </c>
    </row>
    <row r="428" spans="1:16" ht="60" hidden="1">
      <c r="A428" s="20" t="s">
        <v>282</v>
      </c>
      <c r="B428" s="12" t="s">
        <v>177</v>
      </c>
      <c r="C428" s="13">
        <v>2</v>
      </c>
      <c r="D428" s="14" t="s">
        <v>204</v>
      </c>
      <c r="E428" s="14" t="s">
        <v>207</v>
      </c>
      <c r="F428" s="13">
        <v>5</v>
      </c>
      <c r="G428" s="13">
        <v>5</v>
      </c>
      <c r="H428" s="13">
        <v>2018</v>
      </c>
      <c r="I428" s="14">
        <v>2018</v>
      </c>
      <c r="J428" s="14" t="s">
        <v>207</v>
      </c>
      <c r="K428" s="13">
        <v>0</v>
      </c>
      <c r="L428" s="14" t="s">
        <v>205</v>
      </c>
      <c r="M428" s="13">
        <v>0</v>
      </c>
      <c r="N428" s="14" t="s">
        <v>207</v>
      </c>
      <c r="O428" s="15">
        <v>0</v>
      </c>
      <c r="P428">
        <f t="shared" si="6"/>
        <v>5</v>
      </c>
    </row>
    <row r="429" spans="1:16" ht="108" hidden="1">
      <c r="A429" s="20" t="s">
        <v>282</v>
      </c>
      <c r="B429" s="8" t="s">
        <v>177</v>
      </c>
      <c r="C429" s="9">
        <v>3</v>
      </c>
      <c r="D429" s="10" t="s">
        <v>210</v>
      </c>
      <c r="E429" s="10" t="s">
        <v>207</v>
      </c>
      <c r="F429" s="9">
        <v>25</v>
      </c>
      <c r="G429" s="9">
        <v>25</v>
      </c>
      <c r="H429" s="9">
        <v>2016</v>
      </c>
      <c r="I429" s="10">
        <v>2021</v>
      </c>
      <c r="J429" s="10" t="s">
        <v>207</v>
      </c>
      <c r="K429" s="9">
        <v>35</v>
      </c>
      <c r="L429" s="10" t="s">
        <v>205</v>
      </c>
      <c r="M429" s="9">
        <v>0</v>
      </c>
      <c r="N429" s="10" t="s">
        <v>205</v>
      </c>
      <c r="O429" s="11">
        <v>0</v>
      </c>
      <c r="P429">
        <f t="shared" si="6"/>
        <v>60</v>
      </c>
    </row>
    <row r="430" spans="1:16" ht="96" hidden="1">
      <c r="A430" s="20" t="s">
        <v>282</v>
      </c>
      <c r="B430" s="12" t="s">
        <v>177</v>
      </c>
      <c r="C430" s="13">
        <v>4</v>
      </c>
      <c r="D430" s="14" t="s">
        <v>209</v>
      </c>
      <c r="E430" s="14" t="s">
        <v>205</v>
      </c>
      <c r="F430" s="13">
        <v>10</v>
      </c>
      <c r="G430" s="13">
        <v>0</v>
      </c>
      <c r="H430" s="13" t="s">
        <v>147</v>
      </c>
      <c r="I430" s="14" t="s">
        <v>147</v>
      </c>
      <c r="J430" s="14" t="s">
        <v>205</v>
      </c>
      <c r="K430" s="13">
        <v>0</v>
      </c>
      <c r="L430" s="14" t="s">
        <v>205</v>
      </c>
      <c r="M430" s="13">
        <v>0</v>
      </c>
      <c r="N430" s="14" t="s">
        <v>205</v>
      </c>
      <c r="O430" s="15">
        <v>0</v>
      </c>
      <c r="P430">
        <f t="shared" si="6"/>
        <v>0</v>
      </c>
    </row>
    <row r="431" spans="1:16" ht="24" hidden="1">
      <c r="A431" s="20" t="s">
        <v>283</v>
      </c>
      <c r="B431" s="8" t="s">
        <v>178</v>
      </c>
      <c r="C431" s="9">
        <v>6</v>
      </c>
      <c r="D431" s="10" t="s">
        <v>206</v>
      </c>
      <c r="E431" s="10" t="s">
        <v>207</v>
      </c>
      <c r="F431" s="9">
        <v>18</v>
      </c>
      <c r="G431" s="9">
        <v>18</v>
      </c>
      <c r="H431" s="9">
        <v>2018</v>
      </c>
      <c r="I431" s="10">
        <v>2018</v>
      </c>
      <c r="J431" s="10" t="s">
        <v>205</v>
      </c>
      <c r="K431" s="9">
        <v>0</v>
      </c>
      <c r="L431" s="10" t="s">
        <v>207</v>
      </c>
      <c r="M431" s="9">
        <v>0</v>
      </c>
      <c r="N431" s="10" t="s">
        <v>207</v>
      </c>
      <c r="O431" s="11">
        <v>25</v>
      </c>
      <c r="P431">
        <f t="shared" si="6"/>
        <v>43</v>
      </c>
    </row>
    <row r="432" spans="1:16" ht="108" hidden="1">
      <c r="A432" s="20" t="s">
        <v>283</v>
      </c>
      <c r="B432" s="12" t="s">
        <v>178</v>
      </c>
      <c r="C432" s="13">
        <v>1</v>
      </c>
      <c r="D432" s="14" t="s">
        <v>208</v>
      </c>
      <c r="E432" s="14" t="s">
        <v>207</v>
      </c>
      <c r="F432" s="13">
        <v>35</v>
      </c>
      <c r="G432" s="13">
        <v>35</v>
      </c>
      <c r="H432" s="13">
        <v>2014</v>
      </c>
      <c r="I432" s="14">
        <v>2024</v>
      </c>
      <c r="J432" s="14" t="s">
        <v>207</v>
      </c>
      <c r="K432" s="13">
        <v>30</v>
      </c>
      <c r="L432" s="14" t="s">
        <v>205</v>
      </c>
      <c r="M432" s="13">
        <v>0</v>
      </c>
      <c r="N432" s="14" t="s">
        <v>207</v>
      </c>
      <c r="O432" s="15">
        <v>25</v>
      </c>
      <c r="P432">
        <f t="shared" si="6"/>
        <v>90</v>
      </c>
    </row>
    <row r="433" spans="1:16" ht="108" hidden="1">
      <c r="A433" s="20" t="s">
        <v>283</v>
      </c>
      <c r="B433" s="8" t="s">
        <v>178</v>
      </c>
      <c r="C433" s="9">
        <v>3</v>
      </c>
      <c r="D433" s="10" t="s">
        <v>210</v>
      </c>
      <c r="E433" s="10" t="s">
        <v>207</v>
      </c>
      <c r="F433" s="9">
        <v>25</v>
      </c>
      <c r="G433" s="9">
        <v>25</v>
      </c>
      <c r="H433" s="9">
        <v>2015</v>
      </c>
      <c r="I433" s="10">
        <v>2019</v>
      </c>
      <c r="J433" s="10" t="s">
        <v>207</v>
      </c>
      <c r="K433" s="9">
        <v>35</v>
      </c>
      <c r="L433" s="10" t="s">
        <v>205</v>
      </c>
      <c r="M433" s="9">
        <v>0</v>
      </c>
      <c r="N433" s="10" t="s">
        <v>207</v>
      </c>
      <c r="O433" s="11">
        <v>25</v>
      </c>
      <c r="P433">
        <f t="shared" si="6"/>
        <v>85</v>
      </c>
    </row>
    <row r="434" spans="1:16" ht="96" hidden="1">
      <c r="A434" s="20" t="s">
        <v>283</v>
      </c>
      <c r="B434" s="12" t="s">
        <v>178</v>
      </c>
      <c r="C434" s="13">
        <v>4</v>
      </c>
      <c r="D434" s="14" t="s">
        <v>209</v>
      </c>
      <c r="E434" s="14" t="s">
        <v>207</v>
      </c>
      <c r="F434" s="13">
        <v>10</v>
      </c>
      <c r="G434" s="13">
        <v>10</v>
      </c>
      <c r="H434" s="13">
        <v>2016</v>
      </c>
      <c r="I434" s="14">
        <v>2020</v>
      </c>
      <c r="J434" s="14" t="s">
        <v>207</v>
      </c>
      <c r="K434" s="13">
        <v>35</v>
      </c>
      <c r="L434" s="14" t="s">
        <v>205</v>
      </c>
      <c r="M434" s="13">
        <v>0</v>
      </c>
      <c r="N434" s="14" t="s">
        <v>207</v>
      </c>
      <c r="O434" s="15">
        <v>25</v>
      </c>
      <c r="P434">
        <f t="shared" si="6"/>
        <v>70</v>
      </c>
    </row>
    <row r="435" spans="1:16" ht="60" hidden="1">
      <c r="A435" s="20" t="s">
        <v>283</v>
      </c>
      <c r="B435" s="8" t="s">
        <v>178</v>
      </c>
      <c r="C435" s="9">
        <v>2</v>
      </c>
      <c r="D435" s="10" t="s">
        <v>204</v>
      </c>
      <c r="E435" s="10" t="s">
        <v>205</v>
      </c>
      <c r="F435" s="9">
        <v>5</v>
      </c>
      <c r="G435" s="9">
        <v>0</v>
      </c>
      <c r="H435" s="9" t="s">
        <v>147</v>
      </c>
      <c r="I435" s="10" t="s">
        <v>147</v>
      </c>
      <c r="J435" s="10" t="s">
        <v>147</v>
      </c>
      <c r="K435" s="9">
        <v>0</v>
      </c>
      <c r="L435" s="10" t="s">
        <v>147</v>
      </c>
      <c r="M435" s="9">
        <v>0</v>
      </c>
      <c r="N435" s="10" t="s">
        <v>147</v>
      </c>
      <c r="O435" s="11">
        <v>0</v>
      </c>
      <c r="P435">
        <f t="shared" si="6"/>
        <v>0</v>
      </c>
    </row>
    <row r="436" spans="1:16" ht="72" hidden="1">
      <c r="A436" s="20" t="s">
        <v>283</v>
      </c>
      <c r="B436" s="12" t="s">
        <v>178</v>
      </c>
      <c r="C436" s="13">
        <v>5</v>
      </c>
      <c r="D436" s="14" t="s">
        <v>211</v>
      </c>
      <c r="E436" s="14" t="s">
        <v>207</v>
      </c>
      <c r="F436" s="13">
        <v>8</v>
      </c>
      <c r="G436" s="13">
        <v>8</v>
      </c>
      <c r="H436" s="13">
        <v>2017</v>
      </c>
      <c r="I436" s="14">
        <v>2018</v>
      </c>
      <c r="J436" s="14" t="s">
        <v>205</v>
      </c>
      <c r="K436" s="13">
        <v>0</v>
      </c>
      <c r="L436" s="14" t="s">
        <v>207</v>
      </c>
      <c r="M436" s="13">
        <v>0</v>
      </c>
      <c r="N436" s="14" t="s">
        <v>207</v>
      </c>
      <c r="O436" s="15">
        <v>0</v>
      </c>
      <c r="P436">
        <f t="shared" si="6"/>
        <v>8</v>
      </c>
    </row>
    <row r="437" spans="1:16" ht="60" hidden="1">
      <c r="A437" s="20" t="s">
        <v>284</v>
      </c>
      <c r="B437" s="8" t="s">
        <v>179</v>
      </c>
      <c r="C437" s="9">
        <v>2</v>
      </c>
      <c r="D437" s="10" t="s">
        <v>204</v>
      </c>
      <c r="E437" s="10" t="s">
        <v>205</v>
      </c>
      <c r="F437" s="9">
        <v>5</v>
      </c>
      <c r="G437" s="9">
        <v>0</v>
      </c>
      <c r="H437" s="9" t="s">
        <v>147</v>
      </c>
      <c r="I437" s="10" t="s">
        <v>147</v>
      </c>
      <c r="J437" s="10" t="s">
        <v>147</v>
      </c>
      <c r="K437" s="9">
        <v>0</v>
      </c>
      <c r="L437" s="10" t="s">
        <v>147</v>
      </c>
      <c r="M437" s="9">
        <v>0</v>
      </c>
      <c r="N437" s="10" t="s">
        <v>147</v>
      </c>
      <c r="O437" s="11">
        <v>0</v>
      </c>
      <c r="P437">
        <f t="shared" si="6"/>
        <v>0</v>
      </c>
    </row>
    <row r="438" spans="1:16" ht="96" hidden="1">
      <c r="A438" s="20" t="s">
        <v>284</v>
      </c>
      <c r="B438" s="12" t="s">
        <v>179</v>
      </c>
      <c r="C438" s="13">
        <v>4</v>
      </c>
      <c r="D438" s="14" t="s">
        <v>209</v>
      </c>
      <c r="E438" s="14" t="s">
        <v>207</v>
      </c>
      <c r="F438" s="13">
        <v>10</v>
      </c>
      <c r="G438" s="13">
        <v>10</v>
      </c>
      <c r="H438" s="13">
        <v>2018</v>
      </c>
      <c r="I438" s="14">
        <v>2022</v>
      </c>
      <c r="J438" s="14" t="s">
        <v>207</v>
      </c>
      <c r="K438" s="13">
        <v>35</v>
      </c>
      <c r="L438" s="14" t="s">
        <v>207</v>
      </c>
      <c r="M438" s="13">
        <v>35</v>
      </c>
      <c r="N438" s="14" t="s">
        <v>207</v>
      </c>
      <c r="O438" s="15">
        <v>25</v>
      </c>
      <c r="P438">
        <f t="shared" si="6"/>
        <v>105</v>
      </c>
    </row>
    <row r="439" spans="1:16" ht="72" hidden="1">
      <c r="A439" s="20" t="s">
        <v>284</v>
      </c>
      <c r="B439" s="8" t="s">
        <v>179</v>
      </c>
      <c r="C439" s="9">
        <v>5</v>
      </c>
      <c r="D439" s="10" t="s">
        <v>211</v>
      </c>
      <c r="E439" s="10" t="s">
        <v>207</v>
      </c>
      <c r="F439" s="9">
        <v>8</v>
      </c>
      <c r="G439" s="9">
        <v>8</v>
      </c>
      <c r="H439" s="9">
        <v>2018</v>
      </c>
      <c r="I439" s="10">
        <v>2018</v>
      </c>
      <c r="J439" s="10" t="s">
        <v>207</v>
      </c>
      <c r="K439" s="9">
        <v>0</v>
      </c>
      <c r="L439" s="10" t="s">
        <v>207</v>
      </c>
      <c r="M439" s="9">
        <v>0</v>
      </c>
      <c r="N439" s="10" t="s">
        <v>207</v>
      </c>
      <c r="O439" s="11">
        <v>0</v>
      </c>
      <c r="P439">
        <f t="shared" si="6"/>
        <v>8</v>
      </c>
    </row>
    <row r="440" spans="1:16" ht="108" hidden="1">
      <c r="A440" s="20" t="s">
        <v>284</v>
      </c>
      <c r="B440" s="12" t="s">
        <v>179</v>
      </c>
      <c r="C440" s="13">
        <v>1</v>
      </c>
      <c r="D440" s="14" t="s">
        <v>208</v>
      </c>
      <c r="E440" s="14" t="s">
        <v>207</v>
      </c>
      <c r="F440" s="13">
        <v>35</v>
      </c>
      <c r="G440" s="13">
        <v>35</v>
      </c>
      <c r="H440" s="13">
        <v>2010</v>
      </c>
      <c r="I440" s="14">
        <v>2020</v>
      </c>
      <c r="J440" s="14" t="s">
        <v>207</v>
      </c>
      <c r="K440" s="13">
        <v>30</v>
      </c>
      <c r="L440" s="14" t="s">
        <v>207</v>
      </c>
      <c r="M440" s="13">
        <v>30</v>
      </c>
      <c r="N440" s="14" t="s">
        <v>207</v>
      </c>
      <c r="O440" s="15">
        <v>25</v>
      </c>
      <c r="P440">
        <f t="shared" si="6"/>
        <v>120</v>
      </c>
    </row>
    <row r="441" spans="1:16" ht="24" hidden="1">
      <c r="A441" s="20" t="s">
        <v>284</v>
      </c>
      <c r="B441" s="8" t="s">
        <v>179</v>
      </c>
      <c r="C441" s="9">
        <v>6</v>
      </c>
      <c r="D441" s="10" t="s">
        <v>206</v>
      </c>
      <c r="E441" s="10" t="s">
        <v>207</v>
      </c>
      <c r="F441" s="9">
        <v>18</v>
      </c>
      <c r="G441" s="9">
        <v>18</v>
      </c>
      <c r="H441" s="9">
        <v>2018</v>
      </c>
      <c r="I441" s="10">
        <v>2018</v>
      </c>
      <c r="J441" s="10" t="s">
        <v>205</v>
      </c>
      <c r="K441" s="9">
        <v>0</v>
      </c>
      <c r="L441" s="10" t="s">
        <v>207</v>
      </c>
      <c r="M441" s="9">
        <v>0</v>
      </c>
      <c r="N441" s="10" t="s">
        <v>207</v>
      </c>
      <c r="O441" s="11">
        <v>25</v>
      </c>
      <c r="P441">
        <f t="shared" si="6"/>
        <v>43</v>
      </c>
    </row>
    <row r="442" spans="1:16" ht="108" hidden="1">
      <c r="A442" s="20" t="s">
        <v>284</v>
      </c>
      <c r="B442" s="12" t="s">
        <v>179</v>
      </c>
      <c r="C442" s="13">
        <v>3</v>
      </c>
      <c r="D442" s="14" t="s">
        <v>210</v>
      </c>
      <c r="E442" s="14" t="s">
        <v>207</v>
      </c>
      <c r="F442" s="13">
        <v>25</v>
      </c>
      <c r="G442" s="13">
        <v>25</v>
      </c>
      <c r="H442" s="13">
        <v>2016</v>
      </c>
      <c r="I442" s="14">
        <v>2021</v>
      </c>
      <c r="J442" s="14" t="s">
        <v>207</v>
      </c>
      <c r="K442" s="13">
        <v>35</v>
      </c>
      <c r="L442" s="14" t="s">
        <v>207</v>
      </c>
      <c r="M442" s="13">
        <v>35</v>
      </c>
      <c r="N442" s="14" t="s">
        <v>207</v>
      </c>
      <c r="O442" s="15">
        <v>25</v>
      </c>
      <c r="P442">
        <f t="shared" si="6"/>
        <v>120</v>
      </c>
    </row>
    <row r="443" spans="1:16" ht="108" hidden="1">
      <c r="A443" s="20" t="s">
        <v>285</v>
      </c>
      <c r="B443" s="8" t="s">
        <v>180</v>
      </c>
      <c r="C443" s="9">
        <v>3</v>
      </c>
      <c r="D443" s="10" t="s">
        <v>210</v>
      </c>
      <c r="E443" s="10" t="s">
        <v>207</v>
      </c>
      <c r="F443" s="9">
        <v>25</v>
      </c>
      <c r="G443" s="9">
        <v>25</v>
      </c>
      <c r="H443" s="9">
        <v>2016</v>
      </c>
      <c r="I443" s="10">
        <v>2020</v>
      </c>
      <c r="J443" s="10" t="s">
        <v>207</v>
      </c>
      <c r="K443" s="9">
        <v>35</v>
      </c>
      <c r="L443" s="10" t="s">
        <v>207</v>
      </c>
      <c r="M443" s="9">
        <v>35</v>
      </c>
      <c r="N443" s="10" t="s">
        <v>207</v>
      </c>
      <c r="O443" s="11">
        <v>25</v>
      </c>
      <c r="P443">
        <f t="shared" si="6"/>
        <v>120</v>
      </c>
    </row>
    <row r="444" spans="1:16" ht="60" hidden="1">
      <c r="A444" s="20" t="s">
        <v>285</v>
      </c>
      <c r="B444" s="12" t="s">
        <v>180</v>
      </c>
      <c r="C444" s="13">
        <v>2</v>
      </c>
      <c r="D444" s="14" t="s">
        <v>204</v>
      </c>
      <c r="E444" s="14" t="s">
        <v>207</v>
      </c>
      <c r="F444" s="13">
        <v>5</v>
      </c>
      <c r="G444" s="13">
        <v>5</v>
      </c>
      <c r="H444" s="13">
        <v>2009</v>
      </c>
      <c r="I444" s="14">
        <v>2013</v>
      </c>
      <c r="J444" s="14" t="s">
        <v>207</v>
      </c>
      <c r="K444" s="13">
        <v>0</v>
      </c>
      <c r="L444" s="14" t="s">
        <v>207</v>
      </c>
      <c r="M444" s="13">
        <v>0</v>
      </c>
      <c r="N444" s="14" t="s">
        <v>207</v>
      </c>
      <c r="O444" s="15">
        <v>0</v>
      </c>
      <c r="P444">
        <f t="shared" si="6"/>
        <v>5</v>
      </c>
    </row>
    <row r="445" spans="1:16" ht="108" hidden="1">
      <c r="A445" s="20" t="s">
        <v>285</v>
      </c>
      <c r="B445" s="8" t="s">
        <v>180</v>
      </c>
      <c r="C445" s="9">
        <v>1</v>
      </c>
      <c r="D445" s="10" t="s">
        <v>208</v>
      </c>
      <c r="E445" s="10" t="s">
        <v>207</v>
      </c>
      <c r="F445" s="9">
        <v>35</v>
      </c>
      <c r="G445" s="9">
        <v>35</v>
      </c>
      <c r="H445" s="9">
        <v>2009</v>
      </c>
      <c r="I445" s="10">
        <v>2019</v>
      </c>
      <c r="J445" s="10" t="s">
        <v>207</v>
      </c>
      <c r="K445" s="9">
        <v>30</v>
      </c>
      <c r="L445" s="10" t="s">
        <v>207</v>
      </c>
      <c r="M445" s="9">
        <v>30</v>
      </c>
      <c r="N445" s="10" t="s">
        <v>207</v>
      </c>
      <c r="O445" s="11">
        <v>25</v>
      </c>
      <c r="P445">
        <f t="shared" si="6"/>
        <v>120</v>
      </c>
    </row>
    <row r="446" spans="1:16" ht="24" hidden="1">
      <c r="A446" s="20" t="s">
        <v>285</v>
      </c>
      <c r="B446" s="12" t="s">
        <v>180</v>
      </c>
      <c r="C446" s="13">
        <v>6</v>
      </c>
      <c r="D446" s="14" t="s">
        <v>206</v>
      </c>
      <c r="E446" s="14" t="s">
        <v>207</v>
      </c>
      <c r="F446" s="13">
        <v>18</v>
      </c>
      <c r="G446" s="13">
        <v>18</v>
      </c>
      <c r="H446" s="13">
        <v>2018</v>
      </c>
      <c r="I446" s="14">
        <v>2018</v>
      </c>
      <c r="J446" s="14" t="s">
        <v>207</v>
      </c>
      <c r="K446" s="13">
        <v>0</v>
      </c>
      <c r="L446" s="14" t="s">
        <v>207</v>
      </c>
      <c r="M446" s="13">
        <v>0</v>
      </c>
      <c r="N446" s="14" t="s">
        <v>207</v>
      </c>
      <c r="O446" s="15">
        <v>25</v>
      </c>
      <c r="P446">
        <f t="shared" si="6"/>
        <v>43</v>
      </c>
    </row>
    <row r="447" spans="1:16" ht="72" hidden="1">
      <c r="A447" s="20" t="s">
        <v>285</v>
      </c>
      <c r="B447" s="8" t="s">
        <v>180</v>
      </c>
      <c r="C447" s="9">
        <v>5</v>
      </c>
      <c r="D447" s="10" t="s">
        <v>211</v>
      </c>
      <c r="E447" s="10" t="s">
        <v>205</v>
      </c>
      <c r="F447" s="9">
        <v>8</v>
      </c>
      <c r="G447" s="9">
        <v>0</v>
      </c>
      <c r="H447" s="9">
        <v>2013</v>
      </c>
      <c r="I447" s="10">
        <v>2018</v>
      </c>
      <c r="J447" s="10" t="s">
        <v>207</v>
      </c>
      <c r="K447" s="9">
        <v>0</v>
      </c>
      <c r="L447" s="10" t="s">
        <v>207</v>
      </c>
      <c r="M447" s="9">
        <v>0</v>
      </c>
      <c r="N447" s="10" t="s">
        <v>205</v>
      </c>
      <c r="O447" s="11">
        <v>0</v>
      </c>
      <c r="P447">
        <f t="shared" si="6"/>
        <v>0</v>
      </c>
    </row>
    <row r="448" spans="1:16" ht="96" hidden="1">
      <c r="A448" s="20" t="s">
        <v>285</v>
      </c>
      <c r="B448" s="12" t="s">
        <v>180</v>
      </c>
      <c r="C448" s="13">
        <v>4</v>
      </c>
      <c r="D448" s="14" t="s">
        <v>209</v>
      </c>
      <c r="E448" s="14" t="s">
        <v>205</v>
      </c>
      <c r="F448" s="13">
        <v>10</v>
      </c>
      <c r="G448" s="13">
        <v>0</v>
      </c>
      <c r="H448" s="13">
        <v>2017</v>
      </c>
      <c r="I448" s="14">
        <v>2022</v>
      </c>
      <c r="J448" s="14" t="s">
        <v>207</v>
      </c>
      <c r="K448" s="13">
        <v>0</v>
      </c>
      <c r="L448" s="14" t="s">
        <v>207</v>
      </c>
      <c r="M448" s="13">
        <v>0</v>
      </c>
      <c r="N448" s="14" t="s">
        <v>205</v>
      </c>
      <c r="O448" s="15">
        <v>0</v>
      </c>
      <c r="P448">
        <f t="shared" si="6"/>
        <v>0</v>
      </c>
    </row>
    <row r="449" spans="1:16" ht="72" hidden="1">
      <c r="A449" s="20" t="s">
        <v>286</v>
      </c>
      <c r="B449" s="8" t="s">
        <v>181</v>
      </c>
      <c r="C449" s="9">
        <v>5</v>
      </c>
      <c r="D449" s="10" t="s">
        <v>211</v>
      </c>
      <c r="E449" s="10" t="s">
        <v>207</v>
      </c>
      <c r="F449" s="9">
        <v>8</v>
      </c>
      <c r="G449" s="9">
        <v>8</v>
      </c>
      <c r="H449" s="9">
        <v>2017</v>
      </c>
      <c r="I449" s="10">
        <v>2021</v>
      </c>
      <c r="J449" s="10" t="s">
        <v>207</v>
      </c>
      <c r="K449" s="9">
        <v>0</v>
      </c>
      <c r="L449" s="10" t="s">
        <v>207</v>
      </c>
      <c r="M449" s="9">
        <v>0</v>
      </c>
      <c r="N449" s="10" t="s">
        <v>207</v>
      </c>
      <c r="O449" s="11">
        <v>0</v>
      </c>
      <c r="P449">
        <f t="shared" si="6"/>
        <v>8</v>
      </c>
    </row>
    <row r="450" spans="1:16" ht="96" hidden="1">
      <c r="A450" s="20" t="s">
        <v>286</v>
      </c>
      <c r="B450" s="12" t="s">
        <v>181</v>
      </c>
      <c r="C450" s="13">
        <v>4</v>
      </c>
      <c r="D450" s="14" t="s">
        <v>209</v>
      </c>
      <c r="E450" s="14" t="s">
        <v>207</v>
      </c>
      <c r="F450" s="13">
        <v>10</v>
      </c>
      <c r="G450" s="13">
        <v>10</v>
      </c>
      <c r="H450" s="13">
        <v>2016</v>
      </c>
      <c r="I450" s="14">
        <v>2020</v>
      </c>
      <c r="J450" s="14" t="s">
        <v>207</v>
      </c>
      <c r="K450" s="13">
        <v>35</v>
      </c>
      <c r="L450" s="14" t="s">
        <v>207</v>
      </c>
      <c r="M450" s="13">
        <v>35</v>
      </c>
      <c r="N450" s="14" t="s">
        <v>207</v>
      </c>
      <c r="O450" s="15">
        <v>25</v>
      </c>
      <c r="P450">
        <f t="shared" si="6"/>
        <v>105</v>
      </c>
    </row>
    <row r="451" spans="1:16" ht="24" hidden="1">
      <c r="A451" s="20" t="s">
        <v>286</v>
      </c>
      <c r="B451" s="8" t="s">
        <v>181</v>
      </c>
      <c r="C451" s="9">
        <v>6</v>
      </c>
      <c r="D451" s="10" t="s">
        <v>206</v>
      </c>
      <c r="E451" s="10" t="s">
        <v>207</v>
      </c>
      <c r="F451" s="9">
        <v>18</v>
      </c>
      <c r="G451" s="9">
        <v>18</v>
      </c>
      <c r="H451" s="9">
        <v>2018</v>
      </c>
      <c r="I451" s="10">
        <v>2018</v>
      </c>
      <c r="J451" s="10" t="s">
        <v>207</v>
      </c>
      <c r="K451" s="9">
        <v>0</v>
      </c>
      <c r="L451" s="10" t="s">
        <v>207</v>
      </c>
      <c r="M451" s="9">
        <v>0</v>
      </c>
      <c r="N451" s="10" t="s">
        <v>207</v>
      </c>
      <c r="O451" s="11">
        <v>25</v>
      </c>
      <c r="P451">
        <f t="shared" si="6"/>
        <v>43</v>
      </c>
    </row>
    <row r="452" spans="1:16" ht="60" hidden="1">
      <c r="A452" s="20" t="s">
        <v>286</v>
      </c>
      <c r="B452" s="12" t="s">
        <v>181</v>
      </c>
      <c r="C452" s="13">
        <v>2</v>
      </c>
      <c r="D452" s="14" t="s">
        <v>204</v>
      </c>
      <c r="E452" s="14" t="s">
        <v>207</v>
      </c>
      <c r="F452" s="13">
        <v>5</v>
      </c>
      <c r="G452" s="13">
        <v>5</v>
      </c>
      <c r="H452" s="13">
        <v>2017</v>
      </c>
      <c r="I452" s="14">
        <v>2021</v>
      </c>
      <c r="J452" s="14" t="s">
        <v>207</v>
      </c>
      <c r="K452" s="13">
        <v>0</v>
      </c>
      <c r="L452" s="14" t="s">
        <v>207</v>
      </c>
      <c r="M452" s="13">
        <v>0</v>
      </c>
      <c r="N452" s="14" t="s">
        <v>207</v>
      </c>
      <c r="O452" s="15">
        <v>0</v>
      </c>
      <c r="P452">
        <f t="shared" si="6"/>
        <v>5</v>
      </c>
    </row>
    <row r="453" spans="1:16" ht="108" hidden="1">
      <c r="A453" s="20" t="s">
        <v>286</v>
      </c>
      <c r="B453" s="8" t="s">
        <v>181</v>
      </c>
      <c r="C453" s="9">
        <v>1</v>
      </c>
      <c r="D453" s="10" t="s">
        <v>208</v>
      </c>
      <c r="E453" s="10" t="s">
        <v>207</v>
      </c>
      <c r="F453" s="9">
        <v>35</v>
      </c>
      <c r="G453" s="9">
        <v>35</v>
      </c>
      <c r="H453" s="9">
        <v>2017</v>
      </c>
      <c r="I453" s="10">
        <v>2021</v>
      </c>
      <c r="J453" s="10" t="s">
        <v>207</v>
      </c>
      <c r="K453" s="9">
        <v>30</v>
      </c>
      <c r="L453" s="10" t="s">
        <v>207</v>
      </c>
      <c r="M453" s="9">
        <v>30</v>
      </c>
      <c r="N453" s="10" t="s">
        <v>207</v>
      </c>
      <c r="O453" s="11">
        <v>25</v>
      </c>
      <c r="P453">
        <f t="shared" si="6"/>
        <v>120</v>
      </c>
    </row>
    <row r="454" spans="1:16" ht="108" hidden="1">
      <c r="A454" s="20" t="s">
        <v>286</v>
      </c>
      <c r="B454" s="12" t="s">
        <v>181</v>
      </c>
      <c r="C454" s="13">
        <v>3</v>
      </c>
      <c r="D454" s="14" t="s">
        <v>210</v>
      </c>
      <c r="E454" s="14" t="s">
        <v>207</v>
      </c>
      <c r="F454" s="13">
        <v>25</v>
      </c>
      <c r="G454" s="13">
        <v>25</v>
      </c>
      <c r="H454" s="13">
        <v>2016</v>
      </c>
      <c r="I454" s="14">
        <v>2020</v>
      </c>
      <c r="J454" s="14" t="s">
        <v>207</v>
      </c>
      <c r="K454" s="13">
        <v>35</v>
      </c>
      <c r="L454" s="14" t="s">
        <v>207</v>
      </c>
      <c r="M454" s="13">
        <v>35</v>
      </c>
      <c r="N454" s="14" t="s">
        <v>207</v>
      </c>
      <c r="O454" s="15">
        <v>25</v>
      </c>
      <c r="P454">
        <f t="shared" ref="P454:P490" si="7">G454+K454+M454+O454</f>
        <v>120</v>
      </c>
    </row>
    <row r="455" spans="1:16" ht="72" hidden="1">
      <c r="A455" s="20" t="s">
        <v>287</v>
      </c>
      <c r="B455" s="8" t="s">
        <v>182</v>
      </c>
      <c r="C455" s="9">
        <v>5</v>
      </c>
      <c r="D455" s="10" t="s">
        <v>211</v>
      </c>
      <c r="E455" s="10" t="s">
        <v>207</v>
      </c>
      <c r="F455" s="9">
        <v>8</v>
      </c>
      <c r="G455" s="9">
        <v>8</v>
      </c>
      <c r="H455" s="9">
        <v>2016</v>
      </c>
      <c r="I455" s="10">
        <v>2021</v>
      </c>
      <c r="J455" s="10" t="s">
        <v>207</v>
      </c>
      <c r="K455" s="9">
        <v>0</v>
      </c>
      <c r="L455" s="10" t="s">
        <v>207</v>
      </c>
      <c r="M455" s="9">
        <v>0</v>
      </c>
      <c r="N455" s="10" t="s">
        <v>207</v>
      </c>
      <c r="O455" s="11">
        <v>0</v>
      </c>
      <c r="P455">
        <f t="shared" si="7"/>
        <v>8</v>
      </c>
    </row>
    <row r="456" spans="1:16" ht="96" hidden="1">
      <c r="A456" s="20" t="s">
        <v>287</v>
      </c>
      <c r="B456" s="12" t="s">
        <v>182</v>
      </c>
      <c r="C456" s="13">
        <v>4</v>
      </c>
      <c r="D456" s="14" t="s">
        <v>209</v>
      </c>
      <c r="E456" s="14" t="s">
        <v>207</v>
      </c>
      <c r="F456" s="13">
        <v>10</v>
      </c>
      <c r="G456" s="13">
        <v>10</v>
      </c>
      <c r="H456" s="13">
        <v>2018</v>
      </c>
      <c r="I456" s="14">
        <v>2023</v>
      </c>
      <c r="J456" s="14" t="s">
        <v>207</v>
      </c>
      <c r="K456" s="13">
        <v>35</v>
      </c>
      <c r="L456" s="14" t="s">
        <v>207</v>
      </c>
      <c r="M456" s="13">
        <v>35</v>
      </c>
      <c r="N456" s="14" t="s">
        <v>207</v>
      </c>
      <c r="O456" s="15">
        <v>25</v>
      </c>
      <c r="P456">
        <f t="shared" si="7"/>
        <v>105</v>
      </c>
    </row>
    <row r="457" spans="1:16" ht="24" hidden="1">
      <c r="A457" s="20" t="s">
        <v>287</v>
      </c>
      <c r="B457" s="8" t="s">
        <v>182</v>
      </c>
      <c r="C457" s="9">
        <v>6</v>
      </c>
      <c r="D457" s="10" t="s">
        <v>206</v>
      </c>
      <c r="E457" s="10" t="s">
        <v>207</v>
      </c>
      <c r="F457" s="9">
        <v>18</v>
      </c>
      <c r="G457" s="9">
        <v>18</v>
      </c>
      <c r="H457" s="9">
        <v>2018</v>
      </c>
      <c r="I457" s="10">
        <v>2018</v>
      </c>
      <c r="J457" s="10" t="s">
        <v>207</v>
      </c>
      <c r="K457" s="9">
        <v>0</v>
      </c>
      <c r="L457" s="10" t="s">
        <v>207</v>
      </c>
      <c r="M457" s="9">
        <v>0</v>
      </c>
      <c r="N457" s="10" t="s">
        <v>207</v>
      </c>
      <c r="O457" s="11">
        <v>25</v>
      </c>
      <c r="P457">
        <f t="shared" si="7"/>
        <v>43</v>
      </c>
    </row>
    <row r="458" spans="1:16" ht="108" hidden="1">
      <c r="A458" s="20" t="s">
        <v>287</v>
      </c>
      <c r="B458" s="12" t="s">
        <v>182</v>
      </c>
      <c r="C458" s="13">
        <v>1</v>
      </c>
      <c r="D458" s="14" t="s">
        <v>208</v>
      </c>
      <c r="E458" s="14" t="s">
        <v>207</v>
      </c>
      <c r="F458" s="13">
        <v>35</v>
      </c>
      <c r="G458" s="13">
        <v>35</v>
      </c>
      <c r="H458" s="13">
        <v>2016</v>
      </c>
      <c r="I458" s="14">
        <v>2026</v>
      </c>
      <c r="J458" s="14" t="s">
        <v>207</v>
      </c>
      <c r="K458" s="13">
        <v>30</v>
      </c>
      <c r="L458" s="14" t="s">
        <v>207</v>
      </c>
      <c r="M458" s="13">
        <v>30</v>
      </c>
      <c r="N458" s="14" t="s">
        <v>207</v>
      </c>
      <c r="O458" s="15">
        <v>25</v>
      </c>
      <c r="P458">
        <f t="shared" si="7"/>
        <v>120</v>
      </c>
    </row>
    <row r="459" spans="1:16" ht="108" hidden="1">
      <c r="A459" s="20" t="s">
        <v>287</v>
      </c>
      <c r="B459" s="8" t="s">
        <v>182</v>
      </c>
      <c r="C459" s="9">
        <v>3</v>
      </c>
      <c r="D459" s="10" t="s">
        <v>210</v>
      </c>
      <c r="E459" s="10" t="s">
        <v>207</v>
      </c>
      <c r="F459" s="9">
        <v>25</v>
      </c>
      <c r="G459" s="9">
        <v>25</v>
      </c>
      <c r="H459" s="9">
        <v>2016</v>
      </c>
      <c r="I459" s="10">
        <v>2020</v>
      </c>
      <c r="J459" s="10" t="s">
        <v>207</v>
      </c>
      <c r="K459" s="9">
        <v>35</v>
      </c>
      <c r="L459" s="10" t="s">
        <v>207</v>
      </c>
      <c r="M459" s="9">
        <v>35</v>
      </c>
      <c r="N459" s="10" t="s">
        <v>207</v>
      </c>
      <c r="O459" s="11">
        <v>25</v>
      </c>
      <c r="P459">
        <f t="shared" si="7"/>
        <v>120</v>
      </c>
    </row>
    <row r="460" spans="1:16" ht="60" hidden="1">
      <c r="A460" s="20" t="s">
        <v>287</v>
      </c>
      <c r="B460" s="12" t="s">
        <v>182</v>
      </c>
      <c r="C460" s="13">
        <v>2</v>
      </c>
      <c r="D460" s="14" t="s">
        <v>204</v>
      </c>
      <c r="E460" s="14" t="s">
        <v>207</v>
      </c>
      <c r="F460" s="13">
        <v>5</v>
      </c>
      <c r="G460" s="13">
        <v>5</v>
      </c>
      <c r="H460" s="13">
        <v>2018</v>
      </c>
      <c r="I460" s="14">
        <v>2018</v>
      </c>
      <c r="J460" s="14" t="s">
        <v>207</v>
      </c>
      <c r="K460" s="13">
        <v>0</v>
      </c>
      <c r="L460" s="14" t="s">
        <v>207</v>
      </c>
      <c r="M460" s="13">
        <v>0</v>
      </c>
      <c r="N460" s="14" t="s">
        <v>207</v>
      </c>
      <c r="O460" s="15">
        <v>0</v>
      </c>
      <c r="P460">
        <f t="shared" si="7"/>
        <v>5</v>
      </c>
    </row>
    <row r="461" spans="1:16" ht="108" hidden="1">
      <c r="A461" s="20" t="s">
        <v>288</v>
      </c>
      <c r="B461" s="8" t="s">
        <v>183</v>
      </c>
      <c r="C461" s="9">
        <v>1</v>
      </c>
      <c r="D461" s="10" t="s">
        <v>208</v>
      </c>
      <c r="E461" s="10" t="s">
        <v>207</v>
      </c>
      <c r="F461" s="9">
        <v>35</v>
      </c>
      <c r="G461" s="9">
        <v>35</v>
      </c>
      <c r="H461" s="9">
        <v>2010</v>
      </c>
      <c r="I461" s="10">
        <v>2020</v>
      </c>
      <c r="J461" s="10" t="s">
        <v>207</v>
      </c>
      <c r="K461" s="9">
        <v>30</v>
      </c>
      <c r="L461" s="10" t="s">
        <v>207</v>
      </c>
      <c r="M461" s="9">
        <v>30</v>
      </c>
      <c r="N461" s="10" t="s">
        <v>207</v>
      </c>
      <c r="O461" s="11">
        <v>25</v>
      </c>
      <c r="P461">
        <f t="shared" si="7"/>
        <v>120</v>
      </c>
    </row>
    <row r="462" spans="1:16" ht="72" hidden="1">
      <c r="A462" s="20" t="s">
        <v>288</v>
      </c>
      <c r="B462" s="12" t="s">
        <v>183</v>
      </c>
      <c r="C462" s="13">
        <v>5</v>
      </c>
      <c r="D462" s="14" t="s">
        <v>211</v>
      </c>
      <c r="E462" s="14" t="s">
        <v>207</v>
      </c>
      <c r="F462" s="13">
        <v>8</v>
      </c>
      <c r="G462" s="13">
        <v>8</v>
      </c>
      <c r="H462" s="13">
        <v>2017</v>
      </c>
      <c r="I462" s="14">
        <v>2021</v>
      </c>
      <c r="J462" s="14" t="s">
        <v>207</v>
      </c>
      <c r="K462" s="13">
        <v>0</v>
      </c>
      <c r="L462" s="14" t="s">
        <v>207</v>
      </c>
      <c r="M462" s="13">
        <v>0</v>
      </c>
      <c r="N462" s="14" t="s">
        <v>207</v>
      </c>
      <c r="O462" s="15">
        <v>0</v>
      </c>
      <c r="P462">
        <f t="shared" si="7"/>
        <v>8</v>
      </c>
    </row>
    <row r="463" spans="1:16" ht="60" hidden="1">
      <c r="A463" s="20" t="s">
        <v>288</v>
      </c>
      <c r="B463" s="8" t="s">
        <v>183</v>
      </c>
      <c r="C463" s="9">
        <v>2</v>
      </c>
      <c r="D463" s="10" t="s">
        <v>204</v>
      </c>
      <c r="E463" s="10" t="s">
        <v>207</v>
      </c>
      <c r="F463" s="9">
        <v>5</v>
      </c>
      <c r="G463" s="9">
        <v>5</v>
      </c>
      <c r="H463" s="9">
        <v>2010</v>
      </c>
      <c r="I463" s="10">
        <v>2020</v>
      </c>
      <c r="J463" s="10" t="s">
        <v>207</v>
      </c>
      <c r="K463" s="9">
        <v>0</v>
      </c>
      <c r="L463" s="10" t="s">
        <v>207</v>
      </c>
      <c r="M463" s="9">
        <v>0</v>
      </c>
      <c r="N463" s="10" t="s">
        <v>207</v>
      </c>
      <c r="O463" s="11">
        <v>0</v>
      </c>
      <c r="P463">
        <f t="shared" si="7"/>
        <v>5</v>
      </c>
    </row>
    <row r="464" spans="1:16" ht="96" hidden="1">
      <c r="A464" s="20" t="s">
        <v>288</v>
      </c>
      <c r="B464" s="12" t="s">
        <v>183</v>
      </c>
      <c r="C464" s="13">
        <v>4</v>
      </c>
      <c r="D464" s="14" t="s">
        <v>209</v>
      </c>
      <c r="E464" s="14" t="s">
        <v>207</v>
      </c>
      <c r="F464" s="13">
        <v>10</v>
      </c>
      <c r="G464" s="13">
        <v>10</v>
      </c>
      <c r="H464" s="13">
        <v>2017</v>
      </c>
      <c r="I464" s="14">
        <v>2021</v>
      </c>
      <c r="J464" s="14" t="s">
        <v>207</v>
      </c>
      <c r="K464" s="13">
        <v>35</v>
      </c>
      <c r="L464" s="14" t="s">
        <v>207</v>
      </c>
      <c r="M464" s="13">
        <v>35</v>
      </c>
      <c r="N464" s="14" t="s">
        <v>207</v>
      </c>
      <c r="O464" s="15">
        <v>25</v>
      </c>
      <c r="P464">
        <f t="shared" si="7"/>
        <v>105</v>
      </c>
    </row>
    <row r="465" spans="1:16" ht="108" hidden="1">
      <c r="A465" s="20" t="s">
        <v>288</v>
      </c>
      <c r="B465" s="8" t="s">
        <v>183</v>
      </c>
      <c r="C465" s="9">
        <v>3</v>
      </c>
      <c r="D465" s="10" t="s">
        <v>210</v>
      </c>
      <c r="E465" s="10" t="s">
        <v>207</v>
      </c>
      <c r="F465" s="9">
        <v>25</v>
      </c>
      <c r="G465" s="9">
        <v>25</v>
      </c>
      <c r="H465" s="9">
        <v>2017</v>
      </c>
      <c r="I465" s="10">
        <v>2021</v>
      </c>
      <c r="J465" s="10" t="s">
        <v>207</v>
      </c>
      <c r="K465" s="9">
        <v>35</v>
      </c>
      <c r="L465" s="10" t="s">
        <v>207</v>
      </c>
      <c r="M465" s="9">
        <v>35</v>
      </c>
      <c r="N465" s="10" t="s">
        <v>207</v>
      </c>
      <c r="O465" s="11">
        <v>25</v>
      </c>
      <c r="P465">
        <f t="shared" si="7"/>
        <v>120</v>
      </c>
    </row>
    <row r="466" spans="1:16" ht="24" hidden="1">
      <c r="A466" s="20" t="s">
        <v>288</v>
      </c>
      <c r="B466" s="12" t="s">
        <v>183</v>
      </c>
      <c r="C466" s="13">
        <v>6</v>
      </c>
      <c r="D466" s="14" t="s">
        <v>206</v>
      </c>
      <c r="E466" s="14" t="s">
        <v>207</v>
      </c>
      <c r="F466" s="13">
        <v>18</v>
      </c>
      <c r="G466" s="13">
        <v>18</v>
      </c>
      <c r="H466" s="13">
        <v>2018</v>
      </c>
      <c r="I466" s="14">
        <v>2019</v>
      </c>
      <c r="J466" s="14" t="s">
        <v>207</v>
      </c>
      <c r="K466" s="13">
        <v>0</v>
      </c>
      <c r="L466" s="14" t="s">
        <v>207</v>
      </c>
      <c r="M466" s="13">
        <v>0</v>
      </c>
      <c r="N466" s="14" t="s">
        <v>207</v>
      </c>
      <c r="O466" s="15">
        <v>25</v>
      </c>
      <c r="P466">
        <f t="shared" si="7"/>
        <v>43</v>
      </c>
    </row>
    <row r="467" spans="1:16" ht="108" hidden="1">
      <c r="A467" s="20" t="s">
        <v>289</v>
      </c>
      <c r="B467" s="8" t="s">
        <v>184</v>
      </c>
      <c r="C467" s="9">
        <v>1</v>
      </c>
      <c r="D467" s="10" t="s">
        <v>208</v>
      </c>
      <c r="E467" s="10" t="s">
        <v>207</v>
      </c>
      <c r="F467" s="9">
        <v>35</v>
      </c>
      <c r="G467" s="9">
        <v>35</v>
      </c>
      <c r="H467" s="9">
        <v>2013</v>
      </c>
      <c r="I467" s="10">
        <v>2014</v>
      </c>
      <c r="J467" s="10" t="s">
        <v>207</v>
      </c>
      <c r="K467" s="9">
        <v>30</v>
      </c>
      <c r="L467" s="10" t="s">
        <v>207</v>
      </c>
      <c r="M467" s="9">
        <v>30</v>
      </c>
      <c r="N467" s="10" t="s">
        <v>207</v>
      </c>
      <c r="O467" s="11">
        <v>25</v>
      </c>
      <c r="P467">
        <f t="shared" si="7"/>
        <v>120</v>
      </c>
    </row>
    <row r="468" spans="1:16" ht="60" hidden="1">
      <c r="A468" s="20" t="s">
        <v>289</v>
      </c>
      <c r="B468" s="12" t="s">
        <v>184</v>
      </c>
      <c r="C468" s="13">
        <v>2</v>
      </c>
      <c r="D468" s="14" t="s">
        <v>204</v>
      </c>
      <c r="E468" s="14" t="s">
        <v>205</v>
      </c>
      <c r="F468" s="13">
        <v>5</v>
      </c>
      <c r="G468" s="13">
        <v>0</v>
      </c>
      <c r="H468" s="13" t="s">
        <v>147</v>
      </c>
      <c r="I468" s="14" t="s">
        <v>147</v>
      </c>
      <c r="J468" s="14" t="s">
        <v>205</v>
      </c>
      <c r="K468" s="13">
        <v>0</v>
      </c>
      <c r="L468" s="14" t="s">
        <v>205</v>
      </c>
      <c r="M468" s="13">
        <v>0</v>
      </c>
      <c r="N468" s="14" t="s">
        <v>205</v>
      </c>
      <c r="O468" s="15">
        <v>0</v>
      </c>
      <c r="P468">
        <f t="shared" si="7"/>
        <v>0</v>
      </c>
    </row>
    <row r="469" spans="1:16" ht="24" hidden="1">
      <c r="A469" s="20" t="s">
        <v>289</v>
      </c>
      <c r="B469" s="8" t="s">
        <v>184</v>
      </c>
      <c r="C469" s="9">
        <v>6</v>
      </c>
      <c r="D469" s="10" t="s">
        <v>206</v>
      </c>
      <c r="E469" s="10" t="s">
        <v>207</v>
      </c>
      <c r="F469" s="9">
        <v>18</v>
      </c>
      <c r="G469" s="9">
        <v>18</v>
      </c>
      <c r="H469" s="9">
        <v>2018</v>
      </c>
      <c r="I469" s="10">
        <v>2018</v>
      </c>
      <c r="J469" s="10" t="s">
        <v>205</v>
      </c>
      <c r="K469" s="9">
        <v>0</v>
      </c>
      <c r="L469" s="10" t="s">
        <v>207</v>
      </c>
      <c r="M469" s="9">
        <v>0</v>
      </c>
      <c r="N469" s="10" t="s">
        <v>207</v>
      </c>
      <c r="O469" s="11">
        <v>25</v>
      </c>
      <c r="P469">
        <f t="shared" si="7"/>
        <v>43</v>
      </c>
    </row>
    <row r="470" spans="1:16" ht="96" hidden="1">
      <c r="A470" s="20" t="s">
        <v>289</v>
      </c>
      <c r="B470" s="12" t="s">
        <v>184</v>
      </c>
      <c r="C470" s="13">
        <v>4</v>
      </c>
      <c r="D470" s="14" t="s">
        <v>209</v>
      </c>
      <c r="E470" s="14" t="s">
        <v>205</v>
      </c>
      <c r="F470" s="13">
        <v>10</v>
      </c>
      <c r="G470" s="13">
        <v>0</v>
      </c>
      <c r="H470" s="13" t="s">
        <v>147</v>
      </c>
      <c r="I470" s="14" t="s">
        <v>147</v>
      </c>
      <c r="J470" s="14" t="s">
        <v>205</v>
      </c>
      <c r="K470" s="13">
        <v>0</v>
      </c>
      <c r="L470" s="14" t="s">
        <v>205</v>
      </c>
      <c r="M470" s="13">
        <v>0</v>
      </c>
      <c r="N470" s="14" t="s">
        <v>205</v>
      </c>
      <c r="O470" s="15">
        <v>0</v>
      </c>
      <c r="P470">
        <f t="shared" si="7"/>
        <v>0</v>
      </c>
    </row>
    <row r="471" spans="1:16" ht="72" hidden="1">
      <c r="A471" s="20" t="s">
        <v>289</v>
      </c>
      <c r="B471" s="8" t="s">
        <v>184</v>
      </c>
      <c r="C471" s="9">
        <v>5</v>
      </c>
      <c r="D471" s="10" t="s">
        <v>211</v>
      </c>
      <c r="E471" s="10" t="s">
        <v>205</v>
      </c>
      <c r="F471" s="9">
        <v>8</v>
      </c>
      <c r="G471" s="9">
        <v>0</v>
      </c>
      <c r="H471" s="9" t="s">
        <v>147</v>
      </c>
      <c r="I471" s="10" t="s">
        <v>147</v>
      </c>
      <c r="J471" s="10" t="s">
        <v>205</v>
      </c>
      <c r="K471" s="9">
        <v>0</v>
      </c>
      <c r="L471" s="10" t="s">
        <v>205</v>
      </c>
      <c r="M471" s="9">
        <v>0</v>
      </c>
      <c r="N471" s="10" t="s">
        <v>205</v>
      </c>
      <c r="O471" s="11">
        <v>0</v>
      </c>
      <c r="P471">
        <f t="shared" si="7"/>
        <v>0</v>
      </c>
    </row>
    <row r="472" spans="1:16" ht="108" hidden="1">
      <c r="A472" s="20" t="s">
        <v>289</v>
      </c>
      <c r="B472" s="12" t="s">
        <v>184</v>
      </c>
      <c r="C472" s="13">
        <v>3</v>
      </c>
      <c r="D472" s="14" t="s">
        <v>210</v>
      </c>
      <c r="E472" s="14" t="s">
        <v>207</v>
      </c>
      <c r="F472" s="13">
        <v>25</v>
      </c>
      <c r="G472" s="13">
        <v>25</v>
      </c>
      <c r="H472" s="13">
        <v>2018</v>
      </c>
      <c r="I472" s="14">
        <v>2020</v>
      </c>
      <c r="J472" s="14" t="s">
        <v>207</v>
      </c>
      <c r="K472" s="13">
        <v>35</v>
      </c>
      <c r="L472" s="14" t="s">
        <v>207</v>
      </c>
      <c r="M472" s="13">
        <v>35</v>
      </c>
      <c r="N472" s="14" t="s">
        <v>207</v>
      </c>
      <c r="O472" s="15">
        <v>25</v>
      </c>
      <c r="P472">
        <f t="shared" si="7"/>
        <v>120</v>
      </c>
    </row>
    <row r="473" spans="1:16" ht="24" hidden="1">
      <c r="A473" s="20" t="s">
        <v>290</v>
      </c>
      <c r="B473" s="8" t="s">
        <v>185</v>
      </c>
      <c r="C473" s="9">
        <v>6</v>
      </c>
      <c r="D473" s="10" t="s">
        <v>206</v>
      </c>
      <c r="E473" s="10" t="s">
        <v>207</v>
      </c>
      <c r="F473" s="9">
        <v>18</v>
      </c>
      <c r="G473" s="9">
        <v>18</v>
      </c>
      <c r="H473" s="9">
        <v>2018</v>
      </c>
      <c r="I473" s="10">
        <v>2018</v>
      </c>
      <c r="J473" s="10" t="s">
        <v>207</v>
      </c>
      <c r="K473" s="9">
        <v>0</v>
      </c>
      <c r="L473" s="10" t="s">
        <v>207</v>
      </c>
      <c r="M473" s="9">
        <v>0</v>
      </c>
      <c r="N473" s="10" t="s">
        <v>207</v>
      </c>
      <c r="O473" s="11">
        <v>25</v>
      </c>
      <c r="P473">
        <f t="shared" si="7"/>
        <v>43</v>
      </c>
    </row>
    <row r="474" spans="1:16" ht="108" hidden="1">
      <c r="A474" s="20" t="s">
        <v>290</v>
      </c>
      <c r="B474" s="12" t="s">
        <v>185</v>
      </c>
      <c r="C474" s="13">
        <v>3</v>
      </c>
      <c r="D474" s="14" t="s">
        <v>210</v>
      </c>
      <c r="E474" s="14" t="s">
        <v>207</v>
      </c>
      <c r="F474" s="13">
        <v>25</v>
      </c>
      <c r="G474" s="13">
        <v>25</v>
      </c>
      <c r="H474" s="13">
        <v>2016</v>
      </c>
      <c r="I474" s="14">
        <v>2020</v>
      </c>
      <c r="J474" s="14" t="s">
        <v>207</v>
      </c>
      <c r="K474" s="13">
        <v>35</v>
      </c>
      <c r="L474" s="14" t="s">
        <v>207</v>
      </c>
      <c r="M474" s="13">
        <v>35</v>
      </c>
      <c r="N474" s="14" t="s">
        <v>207</v>
      </c>
      <c r="O474" s="15">
        <v>25</v>
      </c>
      <c r="P474">
        <f t="shared" si="7"/>
        <v>120</v>
      </c>
    </row>
    <row r="475" spans="1:16" ht="72" hidden="1">
      <c r="A475" s="20" t="s">
        <v>290</v>
      </c>
      <c r="B475" s="8" t="s">
        <v>185</v>
      </c>
      <c r="C475" s="9">
        <v>5</v>
      </c>
      <c r="D475" s="10" t="s">
        <v>211</v>
      </c>
      <c r="E475" s="10" t="s">
        <v>207</v>
      </c>
      <c r="F475" s="9">
        <v>8</v>
      </c>
      <c r="G475" s="9">
        <v>8</v>
      </c>
      <c r="H475" s="9">
        <v>2018</v>
      </c>
      <c r="I475" s="10">
        <v>2018</v>
      </c>
      <c r="J475" s="10" t="s">
        <v>207</v>
      </c>
      <c r="K475" s="9">
        <v>0</v>
      </c>
      <c r="L475" s="10" t="s">
        <v>207</v>
      </c>
      <c r="M475" s="9">
        <v>0</v>
      </c>
      <c r="N475" s="10" t="s">
        <v>207</v>
      </c>
      <c r="O475" s="11">
        <v>0</v>
      </c>
      <c r="P475">
        <f t="shared" si="7"/>
        <v>8</v>
      </c>
    </row>
    <row r="476" spans="1:16" ht="108" hidden="1">
      <c r="A476" s="20" t="s">
        <v>290</v>
      </c>
      <c r="B476" s="12" t="s">
        <v>185</v>
      </c>
      <c r="C476" s="13">
        <v>1</v>
      </c>
      <c r="D476" s="14" t="s">
        <v>208</v>
      </c>
      <c r="E476" s="14" t="s">
        <v>207</v>
      </c>
      <c r="F476" s="13">
        <v>35</v>
      </c>
      <c r="G476" s="13">
        <v>35</v>
      </c>
      <c r="H476" s="13">
        <v>2004</v>
      </c>
      <c r="I476" s="14">
        <v>2024</v>
      </c>
      <c r="J476" s="14" t="s">
        <v>207</v>
      </c>
      <c r="K476" s="13">
        <v>30</v>
      </c>
      <c r="L476" s="14" t="s">
        <v>207</v>
      </c>
      <c r="M476" s="13">
        <v>30</v>
      </c>
      <c r="N476" s="14" t="s">
        <v>207</v>
      </c>
      <c r="O476" s="15">
        <v>25</v>
      </c>
      <c r="P476">
        <f t="shared" si="7"/>
        <v>120</v>
      </c>
    </row>
    <row r="477" spans="1:16" ht="96" hidden="1">
      <c r="A477" s="20" t="s">
        <v>290</v>
      </c>
      <c r="B477" s="8" t="s">
        <v>185</v>
      </c>
      <c r="C477" s="9">
        <v>4</v>
      </c>
      <c r="D477" s="10" t="s">
        <v>209</v>
      </c>
      <c r="E477" s="10" t="s">
        <v>207</v>
      </c>
      <c r="F477" s="9">
        <v>10</v>
      </c>
      <c r="G477" s="9">
        <v>10</v>
      </c>
      <c r="H477" s="9">
        <v>2017</v>
      </c>
      <c r="I477" s="10">
        <v>2021</v>
      </c>
      <c r="J477" s="10" t="s">
        <v>207</v>
      </c>
      <c r="K477" s="9">
        <v>35</v>
      </c>
      <c r="L477" s="10" t="s">
        <v>207</v>
      </c>
      <c r="M477" s="9">
        <v>35</v>
      </c>
      <c r="N477" s="10" t="s">
        <v>207</v>
      </c>
      <c r="O477" s="11">
        <v>25</v>
      </c>
      <c r="P477">
        <f t="shared" si="7"/>
        <v>105</v>
      </c>
    </row>
    <row r="478" spans="1:16" ht="60" hidden="1">
      <c r="A478" s="20" t="s">
        <v>290</v>
      </c>
      <c r="B478" s="12" t="s">
        <v>185</v>
      </c>
      <c r="C478" s="13">
        <v>2</v>
      </c>
      <c r="D478" s="14" t="s">
        <v>204</v>
      </c>
      <c r="E478" s="14" t="s">
        <v>207</v>
      </c>
      <c r="F478" s="13">
        <v>5</v>
      </c>
      <c r="G478" s="13">
        <v>5</v>
      </c>
      <c r="H478" s="13">
        <v>2018</v>
      </c>
      <c r="I478" s="14">
        <v>2020</v>
      </c>
      <c r="J478" s="14" t="s">
        <v>207</v>
      </c>
      <c r="K478" s="13">
        <v>0</v>
      </c>
      <c r="L478" s="14" t="s">
        <v>207</v>
      </c>
      <c r="M478" s="13">
        <v>0</v>
      </c>
      <c r="N478" s="14" t="s">
        <v>207</v>
      </c>
      <c r="O478" s="15">
        <v>0</v>
      </c>
      <c r="P478">
        <f t="shared" si="7"/>
        <v>5</v>
      </c>
    </row>
    <row r="479" spans="1:16" ht="72" hidden="1">
      <c r="A479" s="20" t="s">
        <v>291</v>
      </c>
      <c r="B479" s="8" t="s">
        <v>186</v>
      </c>
      <c r="C479" s="9">
        <v>5</v>
      </c>
      <c r="D479" s="10" t="s">
        <v>211</v>
      </c>
      <c r="E479" s="10" t="s">
        <v>205</v>
      </c>
      <c r="F479" s="9">
        <v>8</v>
      </c>
      <c r="G479" s="9">
        <v>0</v>
      </c>
      <c r="H479" s="9" t="s">
        <v>147</v>
      </c>
      <c r="I479" s="10" t="s">
        <v>147</v>
      </c>
      <c r="J479" s="10" t="s">
        <v>147</v>
      </c>
      <c r="K479" s="9">
        <v>0</v>
      </c>
      <c r="L479" s="10" t="s">
        <v>205</v>
      </c>
      <c r="M479" s="9">
        <v>0</v>
      </c>
      <c r="N479" s="10" t="s">
        <v>205</v>
      </c>
      <c r="O479" s="11">
        <v>0</v>
      </c>
      <c r="P479">
        <f t="shared" si="7"/>
        <v>0</v>
      </c>
    </row>
    <row r="480" spans="1:16" ht="96" hidden="1">
      <c r="A480" s="20" t="s">
        <v>291</v>
      </c>
      <c r="B480" s="12" t="s">
        <v>186</v>
      </c>
      <c r="C480" s="13">
        <v>4</v>
      </c>
      <c r="D480" s="14" t="s">
        <v>209</v>
      </c>
      <c r="E480" s="14" t="s">
        <v>207</v>
      </c>
      <c r="F480" s="13">
        <v>10</v>
      </c>
      <c r="G480" s="13">
        <v>10</v>
      </c>
      <c r="H480" s="13">
        <v>2015</v>
      </c>
      <c r="I480" s="14">
        <v>2020</v>
      </c>
      <c r="J480" s="14" t="s">
        <v>207</v>
      </c>
      <c r="K480" s="13">
        <v>35</v>
      </c>
      <c r="L480" s="14" t="s">
        <v>207</v>
      </c>
      <c r="M480" s="13">
        <v>35</v>
      </c>
      <c r="N480" s="14" t="s">
        <v>207</v>
      </c>
      <c r="O480" s="15">
        <v>25</v>
      </c>
      <c r="P480">
        <f t="shared" si="7"/>
        <v>105</v>
      </c>
    </row>
    <row r="481" spans="1:16" ht="24" hidden="1">
      <c r="A481" s="20" t="s">
        <v>291</v>
      </c>
      <c r="B481" s="8" t="s">
        <v>186</v>
      </c>
      <c r="C481" s="9">
        <v>6</v>
      </c>
      <c r="D481" s="10" t="s">
        <v>206</v>
      </c>
      <c r="E481" s="10" t="s">
        <v>207</v>
      </c>
      <c r="F481" s="9">
        <v>18</v>
      </c>
      <c r="G481" s="9">
        <v>18</v>
      </c>
      <c r="H481" s="9">
        <v>2018</v>
      </c>
      <c r="I481" s="10">
        <v>2019</v>
      </c>
      <c r="J481" s="10" t="s">
        <v>205</v>
      </c>
      <c r="K481" s="9">
        <v>0</v>
      </c>
      <c r="L481" s="10" t="s">
        <v>207</v>
      </c>
      <c r="M481" s="9">
        <v>0</v>
      </c>
      <c r="N481" s="10" t="s">
        <v>207</v>
      </c>
      <c r="O481" s="11">
        <v>25</v>
      </c>
      <c r="P481">
        <f t="shared" si="7"/>
        <v>43</v>
      </c>
    </row>
    <row r="482" spans="1:16" ht="60" hidden="1">
      <c r="A482" s="20" t="s">
        <v>291</v>
      </c>
      <c r="B482" s="12" t="s">
        <v>186</v>
      </c>
      <c r="C482" s="13">
        <v>2</v>
      </c>
      <c r="D482" s="14" t="s">
        <v>204</v>
      </c>
      <c r="E482" s="14" t="s">
        <v>205</v>
      </c>
      <c r="F482" s="13">
        <v>5</v>
      </c>
      <c r="G482" s="13">
        <v>0</v>
      </c>
      <c r="H482" s="13" t="s">
        <v>147</v>
      </c>
      <c r="I482" s="14" t="s">
        <v>147</v>
      </c>
      <c r="J482" s="14" t="s">
        <v>205</v>
      </c>
      <c r="K482" s="13">
        <v>0</v>
      </c>
      <c r="L482" s="14" t="s">
        <v>205</v>
      </c>
      <c r="M482" s="13">
        <v>0</v>
      </c>
      <c r="N482" s="14" t="s">
        <v>205</v>
      </c>
      <c r="O482" s="15">
        <v>0</v>
      </c>
      <c r="P482">
        <f t="shared" si="7"/>
        <v>0</v>
      </c>
    </row>
    <row r="483" spans="1:16" ht="108" hidden="1">
      <c r="A483" s="20" t="s">
        <v>291</v>
      </c>
      <c r="B483" s="8" t="s">
        <v>186</v>
      </c>
      <c r="C483" s="9">
        <v>1</v>
      </c>
      <c r="D483" s="10" t="s">
        <v>208</v>
      </c>
      <c r="E483" s="10" t="s">
        <v>207</v>
      </c>
      <c r="F483" s="9">
        <v>35</v>
      </c>
      <c r="G483" s="9">
        <v>35</v>
      </c>
      <c r="H483" s="9">
        <v>2015</v>
      </c>
      <c r="I483" s="10">
        <v>2030</v>
      </c>
      <c r="J483" s="10" t="s">
        <v>205</v>
      </c>
      <c r="K483" s="9">
        <v>0</v>
      </c>
      <c r="L483" s="10" t="s">
        <v>205</v>
      </c>
      <c r="M483" s="9">
        <v>0</v>
      </c>
      <c r="N483" s="10" t="s">
        <v>207</v>
      </c>
      <c r="O483" s="11">
        <v>25</v>
      </c>
      <c r="P483">
        <f t="shared" si="7"/>
        <v>60</v>
      </c>
    </row>
    <row r="484" spans="1:16" ht="108" hidden="1">
      <c r="A484" s="20" t="s">
        <v>291</v>
      </c>
      <c r="B484" s="12" t="s">
        <v>186</v>
      </c>
      <c r="C484" s="13">
        <v>3</v>
      </c>
      <c r="D484" s="14" t="s">
        <v>210</v>
      </c>
      <c r="E484" s="14" t="s">
        <v>207</v>
      </c>
      <c r="F484" s="13">
        <v>25</v>
      </c>
      <c r="G484" s="13">
        <v>25</v>
      </c>
      <c r="H484" s="13">
        <v>2015</v>
      </c>
      <c r="I484" s="14">
        <v>2020</v>
      </c>
      <c r="J484" s="14" t="s">
        <v>207</v>
      </c>
      <c r="K484" s="13">
        <v>35</v>
      </c>
      <c r="L484" s="14" t="s">
        <v>207</v>
      </c>
      <c r="M484" s="13">
        <v>35</v>
      </c>
      <c r="N484" s="14" t="s">
        <v>207</v>
      </c>
      <c r="O484" s="15">
        <v>25</v>
      </c>
      <c r="P484">
        <f t="shared" si="7"/>
        <v>120</v>
      </c>
    </row>
    <row r="485" spans="1:16" ht="108" hidden="1">
      <c r="A485" s="20" t="s">
        <v>292</v>
      </c>
      <c r="B485" s="8" t="s">
        <v>187</v>
      </c>
      <c r="C485" s="9">
        <v>1</v>
      </c>
      <c r="D485" s="10" t="s">
        <v>208</v>
      </c>
      <c r="E485" s="10" t="s">
        <v>207</v>
      </c>
      <c r="F485" s="9">
        <v>35</v>
      </c>
      <c r="G485" s="9">
        <v>35</v>
      </c>
      <c r="H485" s="9">
        <v>2010</v>
      </c>
      <c r="I485" s="10">
        <v>2020</v>
      </c>
      <c r="J485" s="10" t="s">
        <v>207</v>
      </c>
      <c r="K485" s="9">
        <v>30</v>
      </c>
      <c r="L485" s="10" t="s">
        <v>207</v>
      </c>
      <c r="M485" s="9">
        <v>30</v>
      </c>
      <c r="N485" s="10" t="s">
        <v>207</v>
      </c>
      <c r="O485" s="11">
        <v>25</v>
      </c>
      <c r="P485">
        <f t="shared" si="7"/>
        <v>120</v>
      </c>
    </row>
    <row r="486" spans="1:16" ht="60" hidden="1">
      <c r="A486" s="20" t="s">
        <v>292</v>
      </c>
      <c r="B486" s="12" t="s">
        <v>187</v>
      </c>
      <c r="C486" s="13">
        <v>2</v>
      </c>
      <c r="D486" s="14" t="s">
        <v>204</v>
      </c>
      <c r="E486" s="14" t="s">
        <v>207</v>
      </c>
      <c r="F486" s="13">
        <v>5</v>
      </c>
      <c r="G486" s="13">
        <v>5</v>
      </c>
      <c r="H486" s="13">
        <v>2017</v>
      </c>
      <c r="I486" s="14">
        <v>2018</v>
      </c>
      <c r="J486" s="14" t="s">
        <v>207</v>
      </c>
      <c r="K486" s="13">
        <v>0</v>
      </c>
      <c r="L486" s="14" t="s">
        <v>207</v>
      </c>
      <c r="M486" s="13">
        <v>0</v>
      </c>
      <c r="N486" s="14" t="s">
        <v>207</v>
      </c>
      <c r="O486" s="15">
        <v>0</v>
      </c>
      <c r="P486">
        <f t="shared" si="7"/>
        <v>5</v>
      </c>
    </row>
    <row r="487" spans="1:16" ht="24" hidden="1">
      <c r="A487" s="20" t="s">
        <v>292</v>
      </c>
      <c r="B487" s="8" t="s">
        <v>187</v>
      </c>
      <c r="C487" s="9">
        <v>6</v>
      </c>
      <c r="D487" s="10" t="s">
        <v>206</v>
      </c>
      <c r="E487" s="10" t="s">
        <v>207</v>
      </c>
      <c r="F487" s="9">
        <v>18</v>
      </c>
      <c r="G487" s="9">
        <v>18</v>
      </c>
      <c r="H487" s="9">
        <v>2018</v>
      </c>
      <c r="I487" s="10">
        <v>2018</v>
      </c>
      <c r="J487" s="10" t="s">
        <v>207</v>
      </c>
      <c r="K487" s="9">
        <v>0</v>
      </c>
      <c r="L487" s="10" t="s">
        <v>207</v>
      </c>
      <c r="M487" s="9">
        <v>0</v>
      </c>
      <c r="N487" s="10" t="s">
        <v>207</v>
      </c>
      <c r="O487" s="11">
        <v>25</v>
      </c>
      <c r="P487">
        <f t="shared" si="7"/>
        <v>43</v>
      </c>
    </row>
    <row r="488" spans="1:16" ht="96" hidden="1">
      <c r="A488" s="20" t="s">
        <v>292</v>
      </c>
      <c r="B488" s="12" t="s">
        <v>187</v>
      </c>
      <c r="C488" s="13">
        <v>4</v>
      </c>
      <c r="D488" s="14" t="s">
        <v>209</v>
      </c>
      <c r="E488" s="14" t="s">
        <v>207</v>
      </c>
      <c r="F488" s="13">
        <v>10</v>
      </c>
      <c r="G488" s="13">
        <v>10</v>
      </c>
      <c r="H488" s="13">
        <v>2017</v>
      </c>
      <c r="I488" s="14">
        <v>2021</v>
      </c>
      <c r="J488" s="14" t="s">
        <v>207</v>
      </c>
      <c r="K488" s="13">
        <v>35</v>
      </c>
      <c r="L488" s="14" t="s">
        <v>207</v>
      </c>
      <c r="M488" s="13">
        <v>35</v>
      </c>
      <c r="N488" s="14" t="s">
        <v>207</v>
      </c>
      <c r="O488" s="15">
        <v>25</v>
      </c>
      <c r="P488">
        <f t="shared" si="7"/>
        <v>105</v>
      </c>
    </row>
    <row r="489" spans="1:16" ht="72" hidden="1">
      <c r="A489" s="20" t="s">
        <v>292</v>
      </c>
      <c r="B489" s="8" t="s">
        <v>187</v>
      </c>
      <c r="C489" s="9">
        <v>5</v>
      </c>
      <c r="D489" s="10" t="s">
        <v>211</v>
      </c>
      <c r="E489" s="10" t="s">
        <v>207</v>
      </c>
      <c r="F489" s="9">
        <v>8</v>
      </c>
      <c r="G489" s="9">
        <v>8</v>
      </c>
      <c r="H489" s="9">
        <v>2017</v>
      </c>
      <c r="I489" s="10">
        <v>2018</v>
      </c>
      <c r="J489" s="10" t="s">
        <v>207</v>
      </c>
      <c r="K489" s="9">
        <v>0</v>
      </c>
      <c r="L489" s="10" t="s">
        <v>207</v>
      </c>
      <c r="M489" s="9">
        <v>0</v>
      </c>
      <c r="N489" s="10" t="s">
        <v>207</v>
      </c>
      <c r="O489" s="11">
        <v>0</v>
      </c>
      <c r="P489">
        <f t="shared" si="7"/>
        <v>8</v>
      </c>
    </row>
    <row r="490" spans="1:16" ht="108.75" hidden="1" thickBot="1">
      <c r="A490" s="20" t="s">
        <v>292</v>
      </c>
      <c r="B490" s="16" t="s">
        <v>187</v>
      </c>
      <c r="C490" s="17">
        <v>3</v>
      </c>
      <c r="D490" s="18" t="s">
        <v>210</v>
      </c>
      <c r="E490" s="18" t="s">
        <v>207</v>
      </c>
      <c r="F490" s="17">
        <v>25</v>
      </c>
      <c r="G490" s="17">
        <v>25</v>
      </c>
      <c r="H490" s="17">
        <v>2016</v>
      </c>
      <c r="I490" s="18">
        <v>2020</v>
      </c>
      <c r="J490" s="18" t="s">
        <v>207</v>
      </c>
      <c r="K490" s="17">
        <v>35</v>
      </c>
      <c r="L490" s="18" t="s">
        <v>207</v>
      </c>
      <c r="M490" s="17">
        <v>35</v>
      </c>
      <c r="N490" s="18" t="s">
        <v>207</v>
      </c>
      <c r="O490" s="15">
        <v>25</v>
      </c>
      <c r="P490">
        <f t="shared" si="7"/>
        <v>120</v>
      </c>
    </row>
  </sheetData>
  <autoFilter ref="B4:O490">
    <filterColumn colId="0">
      <filters>
        <filter val="MUNICIPALIDAD DE COTO BRUS"/>
      </filters>
    </filterColumn>
  </autoFilter>
  <mergeCells count="1">
    <mergeCell ref="H3:I3"/>
  </mergeCells>
  <phoneticPr fontId="11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9217" r:id="rId4" name="Control 1">
          <controlPr defaultSize="0" autoPict="0" r:id="rId5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209550</xdr:colOff>
                <xdr:row>94</xdr:row>
                <xdr:rowOff>228600</xdr:rowOff>
              </to>
            </anchor>
          </controlPr>
        </control>
      </mc:Choice>
      <mc:Fallback>
        <control shapeId="9217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Ficha</vt:lpstr>
      <vt:lpstr>Población (2)</vt:lpstr>
      <vt:lpstr>Valores</vt:lpstr>
      <vt:lpstr>rankings</vt:lpstr>
      <vt:lpstr>Categorias</vt:lpstr>
      <vt:lpstr>Hoja2</vt:lpstr>
      <vt:lpstr>Largo Plazo</vt:lpstr>
      <vt:lpstr>Ficha!Área_de_impresión</vt:lpstr>
      <vt:lpstr>CANTONES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Fernández</dc:creator>
  <cp:lastModifiedBy>Andrés Fernández</cp:lastModifiedBy>
  <cp:lastPrinted>2021-11-07T02:29:45Z</cp:lastPrinted>
  <dcterms:created xsi:type="dcterms:W3CDTF">2021-06-01T16:07:33Z</dcterms:created>
  <dcterms:modified xsi:type="dcterms:W3CDTF">2021-11-07T02:38:18Z</dcterms:modified>
</cp:coreProperties>
</file>